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BGW EOS\CARES Act\BGW Presentations and Tools\"/>
    </mc:Choice>
  </mc:AlternateContent>
  <xr:revisionPtr revIDLastSave="0" documentId="13_ncr:1_{A6178A81-E7A8-48F0-8C6B-10BE8E8EE5DE}" xr6:coauthVersionLast="45" xr6:coauthVersionMax="45" xr10:uidLastSave="{00000000-0000-0000-0000-000000000000}"/>
  <bookViews>
    <workbookView xWindow="23880" yWindow="-120" windowWidth="19440" windowHeight="15000" tabRatio="740" xr2:uid="{8447AF92-BBDB-42F9-AB4E-0B8943EACE8F}"/>
  </bookViews>
  <sheets>
    <sheet name="Instructions" sheetId="5" r:id="rId1"/>
    <sheet name="Delay - Full Year" sheetId="1" r:id="rId2"/>
    <sheet name=" Perm Loss - Normal Return" sheetId="2" r:id="rId3"/>
    <sheet name="Perm Loss - New Normal" sheetId="3" r:id="rId4"/>
    <sheet name="Tax Credit n Unemployment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3" l="1"/>
  <c r="L5" i="2"/>
  <c r="L5" i="1"/>
  <c r="D32" i="3" l="1"/>
  <c r="L17" i="2"/>
  <c r="C31" i="3" l="1"/>
  <c r="D29" i="2"/>
  <c r="C30" i="2"/>
  <c r="D4" i="4" l="1"/>
  <c r="D6" i="4" s="1"/>
  <c r="D7" i="4" s="1"/>
  <c r="F33" i="3" l="1"/>
  <c r="D31" i="2"/>
  <c r="F32" i="2"/>
  <c r="C12" i="2"/>
  <c r="I6" i="2"/>
  <c r="F32" i="1"/>
  <c r="D31" i="1"/>
  <c r="I6" i="1"/>
  <c r="D5" i="4" l="1"/>
  <c r="D31" i="3" l="1"/>
  <c r="E31" i="3" s="1"/>
  <c r="D29" i="3"/>
  <c r="C10" i="3"/>
  <c r="C9" i="3"/>
  <c r="C7" i="3"/>
  <c r="C8" i="3"/>
  <c r="I6" i="3"/>
  <c r="C5" i="3"/>
  <c r="D30" i="2"/>
  <c r="E30" i="2" s="1"/>
  <c r="E29" i="2"/>
  <c r="C10" i="2"/>
  <c r="C9" i="2"/>
  <c r="C7" i="2"/>
  <c r="C5" i="2"/>
  <c r="C10" i="1"/>
  <c r="C9" i="1"/>
  <c r="C8" i="1"/>
  <c r="C7" i="1"/>
  <c r="F33" i="1"/>
  <c r="F29" i="1"/>
  <c r="C5" i="1"/>
  <c r="E22" i="3" l="1"/>
  <c r="C22" i="3"/>
  <c r="D22" i="3"/>
  <c r="K22" i="3"/>
  <c r="L22" i="3" s="1"/>
  <c r="J22" i="3"/>
  <c r="I22" i="3"/>
  <c r="H22" i="3"/>
  <c r="G22" i="3"/>
  <c r="F22" i="3"/>
  <c r="L17" i="3"/>
  <c r="E17" i="3"/>
  <c r="D17" i="3"/>
  <c r="K17" i="3"/>
  <c r="C17" i="3"/>
  <c r="J17" i="3"/>
  <c r="I17" i="3"/>
  <c r="H17" i="3"/>
  <c r="G17" i="3"/>
  <c r="F17" i="3"/>
  <c r="F21" i="3"/>
  <c r="F34" i="3" s="1"/>
  <c r="J21" i="3"/>
  <c r="J34" i="3" s="1"/>
  <c r="E21" i="3"/>
  <c r="D21" i="3"/>
  <c r="K21" i="3"/>
  <c r="C21" i="3"/>
  <c r="I21" i="3"/>
  <c r="I34" i="3" s="1"/>
  <c r="G21" i="3"/>
  <c r="G34" i="3" s="1"/>
  <c r="H21" i="3"/>
  <c r="H34" i="3" s="1"/>
  <c r="D23" i="3"/>
  <c r="J23" i="3"/>
  <c r="K23" i="3"/>
  <c r="L23" i="3" s="1"/>
  <c r="M23" i="3" s="1"/>
  <c r="C23" i="3"/>
  <c r="I23" i="3"/>
  <c r="H23" i="3"/>
  <c r="G23" i="3"/>
  <c r="F23" i="3"/>
  <c r="E23" i="3"/>
  <c r="G20" i="3"/>
  <c r="E20" i="3"/>
  <c r="F20" i="3"/>
  <c r="K20" i="3"/>
  <c r="L20" i="3" s="1"/>
  <c r="D20" i="3"/>
  <c r="C20" i="3"/>
  <c r="J20" i="3"/>
  <c r="I20" i="3"/>
  <c r="H20" i="3"/>
  <c r="D23" i="2"/>
  <c r="K23" i="2"/>
  <c r="L23" i="2" s="1"/>
  <c r="C23" i="2"/>
  <c r="M23" i="2" s="1"/>
  <c r="J23" i="2"/>
  <c r="I23" i="2"/>
  <c r="H23" i="2"/>
  <c r="G23" i="2"/>
  <c r="F23" i="2"/>
  <c r="E23" i="2"/>
  <c r="G20" i="2"/>
  <c r="F20" i="2"/>
  <c r="E20" i="2"/>
  <c r="D20" i="2"/>
  <c r="K20" i="2"/>
  <c r="L20" i="2" s="1"/>
  <c r="C20" i="2"/>
  <c r="J20" i="2"/>
  <c r="I20" i="2"/>
  <c r="H20" i="2"/>
  <c r="E22" i="2"/>
  <c r="D22" i="2"/>
  <c r="K22" i="2"/>
  <c r="L22" i="2" s="1"/>
  <c r="C22" i="2"/>
  <c r="J22" i="2"/>
  <c r="I22" i="2"/>
  <c r="H22" i="2"/>
  <c r="G22" i="2"/>
  <c r="F22" i="2"/>
  <c r="L17" i="1"/>
  <c r="J17" i="1"/>
  <c r="D17" i="1"/>
  <c r="E17" i="1"/>
  <c r="F17" i="1"/>
  <c r="G17" i="1"/>
  <c r="H17" i="1"/>
  <c r="I17" i="1"/>
  <c r="K17" i="1"/>
  <c r="C17" i="1"/>
  <c r="D20" i="1"/>
  <c r="H20" i="1"/>
  <c r="K20" i="1"/>
  <c r="L20" i="1" s="1"/>
  <c r="E20" i="1"/>
  <c r="C20" i="1"/>
  <c r="F20" i="1"/>
  <c r="J20" i="1"/>
  <c r="G20" i="1"/>
  <c r="I20" i="1"/>
  <c r="D21" i="1"/>
  <c r="E21" i="1"/>
  <c r="K21" i="1"/>
  <c r="L21" i="1" s="1"/>
  <c r="F21" i="1"/>
  <c r="C21" i="1"/>
  <c r="H21" i="1"/>
  <c r="G21" i="1"/>
  <c r="J21" i="1"/>
  <c r="I21" i="1"/>
  <c r="D22" i="1"/>
  <c r="J22" i="1"/>
  <c r="E22" i="1"/>
  <c r="F22" i="1"/>
  <c r="K22" i="1"/>
  <c r="L22" i="1" s="1"/>
  <c r="G22" i="1"/>
  <c r="C22" i="1"/>
  <c r="H22" i="1"/>
  <c r="I22" i="1"/>
  <c r="D23" i="1"/>
  <c r="E23" i="1"/>
  <c r="C23" i="1"/>
  <c r="J23" i="1"/>
  <c r="F23" i="1"/>
  <c r="G23" i="1"/>
  <c r="H23" i="1"/>
  <c r="I23" i="1"/>
  <c r="K23" i="1"/>
  <c r="L23" i="1" s="1"/>
  <c r="E17" i="2"/>
  <c r="I17" i="2"/>
  <c r="G17" i="2"/>
  <c r="D17" i="2"/>
  <c r="C17" i="2"/>
  <c r="H17" i="2"/>
  <c r="F17" i="2"/>
  <c r="K17" i="2"/>
  <c r="J17" i="2"/>
  <c r="C6" i="3"/>
  <c r="E29" i="3"/>
  <c r="C8" i="2"/>
  <c r="C6" i="2"/>
  <c r="C6" i="1"/>
  <c r="K34" i="3" l="1"/>
  <c r="L21" i="3"/>
  <c r="M21" i="3" s="1"/>
  <c r="M17" i="3"/>
  <c r="D25" i="3"/>
  <c r="M22" i="3"/>
  <c r="H19" i="3"/>
  <c r="D19" i="3"/>
  <c r="G19" i="3"/>
  <c r="F19" i="3"/>
  <c r="E19" i="3"/>
  <c r="E30" i="3" s="1"/>
  <c r="K19" i="3"/>
  <c r="C19" i="3"/>
  <c r="I19" i="3"/>
  <c r="J19" i="3"/>
  <c r="J7" i="3"/>
  <c r="D36" i="3" s="1"/>
  <c r="M20" i="3"/>
  <c r="M20" i="2"/>
  <c r="M22" i="2"/>
  <c r="H19" i="2"/>
  <c r="H25" i="2" s="1"/>
  <c r="H37" i="2" s="1"/>
  <c r="G19" i="2"/>
  <c r="G25" i="2" s="1"/>
  <c r="G37" i="2" s="1"/>
  <c r="F19" i="2"/>
  <c r="E19" i="2"/>
  <c r="D19" i="2"/>
  <c r="K19" i="2"/>
  <c r="C19" i="2"/>
  <c r="J19" i="2"/>
  <c r="I19" i="2"/>
  <c r="I25" i="2" s="1"/>
  <c r="I37" i="2" s="1"/>
  <c r="J7" i="2"/>
  <c r="D34" i="2" s="1"/>
  <c r="F21" i="2"/>
  <c r="E21" i="2"/>
  <c r="D21" i="2"/>
  <c r="K21" i="2"/>
  <c r="L21" i="2" s="1"/>
  <c r="C21" i="2"/>
  <c r="J21" i="2"/>
  <c r="I21" i="2"/>
  <c r="H21" i="2"/>
  <c r="G21" i="2"/>
  <c r="D25" i="2"/>
  <c r="E25" i="2"/>
  <c r="E37" i="2" s="1"/>
  <c r="M23" i="1"/>
  <c r="M21" i="1"/>
  <c r="E25" i="1"/>
  <c r="E37" i="1" s="1"/>
  <c r="D25" i="1"/>
  <c r="I25" i="1"/>
  <c r="I37" i="1" s="1"/>
  <c r="M17" i="1"/>
  <c r="D19" i="1"/>
  <c r="E19" i="1"/>
  <c r="H19" i="1"/>
  <c r="H25" i="1" s="1"/>
  <c r="H37" i="1" s="1"/>
  <c r="F19" i="1"/>
  <c r="F25" i="1" s="1"/>
  <c r="F37" i="1" s="1"/>
  <c r="G19" i="1"/>
  <c r="G25" i="1" s="1"/>
  <c r="G37" i="1" s="1"/>
  <c r="I19" i="1"/>
  <c r="C19" i="1"/>
  <c r="C25" i="1" s="1"/>
  <c r="J19" i="1"/>
  <c r="K19" i="1"/>
  <c r="L19" i="1" s="1"/>
  <c r="J7" i="1"/>
  <c r="D34" i="1" s="1"/>
  <c r="D37" i="1" s="1"/>
  <c r="J25" i="1"/>
  <c r="J37" i="1" s="1"/>
  <c r="M20" i="1"/>
  <c r="M22" i="1"/>
  <c r="K25" i="1"/>
  <c r="K37" i="1" s="1"/>
  <c r="M17" i="2"/>
  <c r="H25" i="3" l="1"/>
  <c r="H39" i="3" s="1"/>
  <c r="C25" i="3"/>
  <c r="C30" i="3"/>
  <c r="K25" i="3"/>
  <c r="L19" i="3"/>
  <c r="E25" i="3"/>
  <c r="E39" i="3" s="1"/>
  <c r="I25" i="3"/>
  <c r="J25" i="3"/>
  <c r="J39" i="3"/>
  <c r="F25" i="3"/>
  <c r="F39" i="3" s="1"/>
  <c r="G25" i="3"/>
  <c r="G39" i="3" s="1"/>
  <c r="L6" i="3"/>
  <c r="L7" i="3" s="1"/>
  <c r="D30" i="3"/>
  <c r="M21" i="2"/>
  <c r="J25" i="2"/>
  <c r="J37" i="2" s="1"/>
  <c r="C25" i="2"/>
  <c r="L6" i="2"/>
  <c r="L7" i="2" s="1"/>
  <c r="K25" i="2"/>
  <c r="K37" i="2" s="1"/>
  <c r="L19" i="2"/>
  <c r="F25" i="2"/>
  <c r="F37" i="2" s="1"/>
  <c r="C37" i="1"/>
  <c r="C38" i="1" s="1"/>
  <c r="D12" i="1" s="1"/>
  <c r="M19" i="1"/>
  <c r="L25" i="1"/>
  <c r="L37" i="1" s="1"/>
  <c r="L38" i="1" s="1"/>
  <c r="L6" i="1"/>
  <c r="L7" i="1" s="1"/>
  <c r="D39" i="3"/>
  <c r="D37" i="2"/>
  <c r="M19" i="3" l="1"/>
  <c r="L25" i="3"/>
  <c r="L39" i="3" s="1"/>
  <c r="L40" i="3" s="1"/>
  <c r="K39" i="3"/>
  <c r="C39" i="3"/>
  <c r="C40" i="3" s="1"/>
  <c r="D12" i="3" s="1"/>
  <c r="M25" i="3"/>
  <c r="I39" i="3"/>
  <c r="M19" i="2"/>
  <c r="L25" i="2"/>
  <c r="L37" i="2" s="1"/>
  <c r="L38" i="2" s="1"/>
  <c r="M25" i="2"/>
  <c r="C37" i="2"/>
  <c r="C38" i="2" s="1"/>
  <c r="D12" i="2" s="1"/>
  <c r="D38" i="1"/>
  <c r="M25" i="1"/>
  <c r="D40" i="3" l="1"/>
  <c r="E12" i="3" s="1"/>
  <c r="E40" i="3"/>
  <c r="F40" i="3" s="1"/>
  <c r="G12" i="3" s="1"/>
  <c r="D38" i="2"/>
  <c r="E12" i="1"/>
  <c r="E38" i="1"/>
  <c r="F12" i="3" l="1"/>
  <c r="E38" i="2"/>
  <c r="E12" i="2"/>
  <c r="F12" i="1"/>
  <c r="F38" i="1"/>
  <c r="G40" i="3"/>
  <c r="F38" i="2" l="1"/>
  <c r="F12" i="2"/>
  <c r="G12" i="1"/>
  <c r="G38" i="1"/>
  <c r="H40" i="3"/>
  <c r="H12" i="3"/>
  <c r="G38" i="2" l="1"/>
  <c r="G12" i="2"/>
  <c r="H12" i="1"/>
  <c r="H38" i="1"/>
  <c r="I12" i="3"/>
  <c r="I40" i="3"/>
  <c r="H38" i="2" l="1"/>
  <c r="H12" i="2"/>
  <c r="I12" i="1"/>
  <c r="I38" i="1"/>
  <c r="J12" i="3"/>
  <c r="J40" i="3"/>
  <c r="I38" i="2" l="1"/>
  <c r="I12" i="2"/>
  <c r="J38" i="1"/>
  <c r="J12" i="1"/>
  <c r="K12" i="3"/>
  <c r="K40" i="3"/>
  <c r="M40" i="3" s="1"/>
  <c r="J38" i="2" l="1"/>
  <c r="J12" i="2"/>
  <c r="K12" i="1"/>
  <c r="K38" i="1"/>
  <c r="M38" i="1" s="1"/>
  <c r="K12" i="2" l="1"/>
  <c r="K38" i="2"/>
  <c r="M38" i="2" s="1"/>
</calcChain>
</file>

<file path=xl/sharedStrings.xml><?xml version="1.0" encoding="utf-8"?>
<sst xmlns="http://schemas.openxmlformats.org/spreadsheetml/2006/main" count="233" uniqueCount="105">
  <si>
    <t>April</t>
  </si>
  <si>
    <t>May</t>
  </si>
  <si>
    <t>June</t>
  </si>
  <si>
    <t>July</t>
  </si>
  <si>
    <t>Health / 401(k)</t>
  </si>
  <si>
    <t>Rents</t>
  </si>
  <si>
    <t>Payroll</t>
  </si>
  <si>
    <t>Collections / Month</t>
  </si>
  <si>
    <t>Collections</t>
  </si>
  <si>
    <t>Available</t>
  </si>
  <si>
    <t>Other Expenses</t>
  </si>
  <si>
    <t>Debt</t>
  </si>
  <si>
    <t>August</t>
  </si>
  <si>
    <t>September</t>
  </si>
  <si>
    <t xml:space="preserve">October </t>
  </si>
  <si>
    <t>November</t>
  </si>
  <si>
    <t>December</t>
  </si>
  <si>
    <t>Net Cash</t>
  </si>
  <si>
    <t>Adjustments</t>
  </si>
  <si>
    <t>Salary Reductions</t>
  </si>
  <si>
    <t>Net Adjusted</t>
  </si>
  <si>
    <t>Starting Cash</t>
  </si>
  <si>
    <t>Debt Abatement</t>
  </si>
  <si>
    <t>Ending Cash</t>
  </si>
  <si>
    <t>PPP</t>
  </si>
  <si>
    <t>PPP Forgiveness</t>
  </si>
  <si>
    <t>Expected Pre Crisis</t>
  </si>
  <si>
    <t>EE Count</t>
  </si>
  <si>
    <t>EE Count - PPP</t>
  </si>
  <si>
    <t>EE Count - Test</t>
  </si>
  <si>
    <t>Unemployment</t>
  </si>
  <si>
    <t>Salary Reductions - Addtnl</t>
  </si>
  <si>
    <t>Value of Unemployment</t>
  </si>
  <si>
    <t>Monthly</t>
  </si>
  <si>
    <t>FMLA</t>
  </si>
  <si>
    <t>PPP Reduction</t>
  </si>
  <si>
    <t>As long as rents / utilities / other payroll is in excess of PPP reduction - consider unemployment and the credit to keep people whole.</t>
  </si>
  <si>
    <t>Pre-Crisis</t>
  </si>
  <si>
    <t>Annual Payroll</t>
  </si>
  <si>
    <t>Annual Other Expenses</t>
  </si>
  <si>
    <t xml:space="preserve">Annual Debt </t>
  </si>
  <si>
    <t>Annual Rents/Mtg Int / Utilities</t>
  </si>
  <si>
    <t>Rents/Mtg Int/Util</t>
  </si>
  <si>
    <t>Excess PR Annual</t>
  </si>
  <si>
    <t>Excess PR Month</t>
  </si>
  <si>
    <t>inputs</t>
  </si>
  <si>
    <t>Diff</t>
  </si>
  <si>
    <t>Rent Deferral</t>
  </si>
  <si>
    <t>EIDL</t>
  </si>
  <si>
    <t>Delay Only - Full Year</t>
  </si>
  <si>
    <t xml:space="preserve">Date:  </t>
  </si>
  <si>
    <t>CARES ACT  Modeling</t>
  </si>
  <si>
    <t>Benefit/(Detriment)</t>
  </si>
  <si>
    <t>Difference</t>
  </si>
  <si>
    <t>Anticipated collections as a percent of normal month</t>
  </si>
  <si>
    <t>Annual Gross Profit Cash</t>
  </si>
  <si>
    <t>PPP Loan Available</t>
  </si>
  <si>
    <t>Permanent Loss-Normal Return</t>
  </si>
  <si>
    <t>Permanent Loss-New Normal</t>
  </si>
  <si>
    <t>Expected Pre-Crisis</t>
  </si>
  <si>
    <t>Normal Wage Annually</t>
  </si>
  <si>
    <t>(A)</t>
  </si>
  <si>
    <t>BGW CPA, PLLC</t>
  </si>
  <si>
    <t>CARES ACT Modeling</t>
  </si>
  <si>
    <t>HOW TO USE WORKBOOK;</t>
  </si>
  <si>
    <t>1.) Detemine  which of the three tabs best applies to your business</t>
  </si>
  <si>
    <t xml:space="preserve">a.) Delay - Full Year:  assumes you will have a delay in revenue for a period of time </t>
  </si>
  <si>
    <t>but expect they year to be pretty much the same as wil recoup lost revenue by year end.</t>
  </si>
  <si>
    <t>period of time but expect full monthly revenue to return after this initial period.</t>
  </si>
  <si>
    <t>period of time and expect reduced monthly revenues once the period is over.</t>
  </si>
  <si>
    <t>Choose the tab and complete the inputs in the proper input fields highlighted in gray:</t>
  </si>
  <si>
    <t xml:space="preserve"> (A)</t>
  </si>
  <si>
    <t>(A) assumes you will repay deferments and not let them be added to the end of the loan/lease.</t>
  </si>
  <si>
    <t>(B) assumes you push the debt abatement to the end of the loan.</t>
  </si>
  <si>
    <t>(B)</t>
  </si>
  <si>
    <t>Other Expense Slowed</t>
  </si>
  <si>
    <t>Excludable from PPP</t>
  </si>
  <si>
    <t xml:space="preserve">  Enter .15 if DO NOT provide health ins.</t>
  </si>
  <si>
    <t xml:space="preserve">  Enter .10 if provide Health Insurance</t>
  </si>
  <si>
    <t xml:space="preserve">  Enter .07 if provide Health Ins and 401K</t>
  </si>
  <si>
    <t xml:space="preserve">  (used for estimating purposes)</t>
  </si>
  <si>
    <t>Enter number of FTE on layoff</t>
  </si>
  <si>
    <t xml:space="preserve">Company:  </t>
  </si>
  <si>
    <t>Disclaimer: the calculations produced by this spreadsheet are for illustrative purposes only to provide guidance on</t>
  </si>
  <si>
    <t>possible outcomes. The formulas have not been designed to accommodate all situations and variable data, so</t>
  </si>
  <si>
    <t xml:space="preserve">please use the results for planning purposes only. Please contact us for assistance with more detailed calculations </t>
  </si>
  <si>
    <t>specific to your business.</t>
  </si>
  <si>
    <t>Disclaimer: the calculations produced by these spreadsheet are for illustrative purposes only to provide guidance on</t>
  </si>
  <si>
    <t>FTE = Full Time Equivalent</t>
  </si>
  <si>
    <r>
      <t xml:space="preserve">b.) Perm Loss - </t>
    </r>
    <r>
      <rPr>
        <b/>
        <sz val="11"/>
        <color theme="1"/>
        <rFont val="Calibri"/>
        <family val="2"/>
        <scheme val="minor"/>
      </rPr>
      <t>Normal Return</t>
    </r>
    <r>
      <rPr>
        <sz val="11"/>
        <color theme="1"/>
        <rFont val="Calibri"/>
        <family val="2"/>
        <scheme val="minor"/>
      </rPr>
      <t>:  assumes you will permanently loose revenue for a</t>
    </r>
  </si>
  <si>
    <r>
      <t xml:space="preserve">c.) Perm Loss - </t>
    </r>
    <r>
      <rPr>
        <b/>
        <sz val="11"/>
        <color theme="1"/>
        <rFont val="Calibri"/>
        <family val="2"/>
        <scheme val="minor"/>
      </rPr>
      <t>New Normal</t>
    </r>
    <r>
      <rPr>
        <sz val="11"/>
        <color theme="1"/>
        <rFont val="Calibri"/>
        <family val="2"/>
        <scheme val="minor"/>
      </rPr>
      <t xml:space="preserve">:  assumes you will permanently loose revenue for a </t>
    </r>
  </si>
  <si>
    <t>Note the following</t>
  </si>
  <si>
    <t>Excess PR annual is a combined annual amount of wages over $100,000 for all employees earning more than $100,000</t>
  </si>
  <si>
    <t>(for example: two employ each earn $125,000, the amount to enter is $50,000)</t>
  </si>
  <si>
    <t>EE Count is employee count stated as Full Time Equivalents (FTEs)</t>
  </si>
  <si>
    <t xml:space="preserve">EIDL is Economic Injury Disaster Loan from Small Business Administration </t>
  </si>
  <si>
    <t>PPP is Paycheck Protection Programfrom Small Business Administration</t>
  </si>
  <si>
    <t>Mtg Int is short for Mortgage Interest</t>
  </si>
  <si>
    <t>Annual Health Ins / 401(k)</t>
  </si>
  <si>
    <t>Health Ins / 401(k)</t>
  </si>
  <si>
    <t>Health Ins/ 401(k)</t>
  </si>
  <si>
    <t>Annual Gross Profit Cash is not Gross Revenue/Sales, but Gross Revenue/Sales less Cost of Goods Sold</t>
  </si>
  <si>
    <t>Annual debt includes interest and principal</t>
  </si>
  <si>
    <t>v4.4.2020</t>
  </si>
  <si>
    <t>Change from v4.1.2020 was correction of cell C12 on Perm Loss-New Normal to highlight and unlock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</si>
</sst>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right"/>
    </xf>
    <xf numFmtId="44" fontId="0" fillId="0" borderId="0" xfId="1" applyFont="1" applyFill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/>
    <xf numFmtId="0" fontId="2" fillId="3" borderId="0" xfId="0" applyFont="1" applyFill="1" applyProtection="1">
      <protection locked="0"/>
    </xf>
    <xf numFmtId="14" fontId="0" fillId="3" borderId="0" xfId="0" applyNumberFormat="1" applyFill="1" applyProtection="1">
      <protection locked="0"/>
    </xf>
    <xf numFmtId="44" fontId="0" fillId="3" borderId="0" xfId="1" applyFont="1" applyFill="1" applyProtection="1">
      <protection locked="0"/>
    </xf>
    <xf numFmtId="0" fontId="0" fillId="3" borderId="0" xfId="0" applyFill="1" applyAlignment="1">
      <alignment horizontal="center"/>
    </xf>
    <xf numFmtId="0" fontId="0" fillId="0" borderId="0" xfId="0" applyFill="1"/>
    <xf numFmtId="9" fontId="0" fillId="3" borderId="0" xfId="2" applyFont="1" applyFill="1"/>
    <xf numFmtId="44" fontId="0" fillId="3" borderId="0" xfId="1" applyFont="1" applyFill="1"/>
    <xf numFmtId="44" fontId="0" fillId="0" borderId="0" xfId="1" applyFont="1" applyAlignment="1">
      <alignment horizontal="center"/>
    </xf>
    <xf numFmtId="44" fontId="0" fillId="0" borderId="0" xfId="1" quotePrefix="1" applyFont="1"/>
    <xf numFmtId="44" fontId="0" fillId="0" borderId="0" xfId="1" quotePrefix="1" applyFont="1" applyAlignment="1">
      <alignment horizontal="center"/>
    </xf>
    <xf numFmtId="0" fontId="0" fillId="0" borderId="0" xfId="0" applyFill="1" applyAlignment="1">
      <alignment horizontal="right"/>
    </xf>
    <xf numFmtId="9" fontId="0" fillId="3" borderId="0" xfId="2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44" fontId="0" fillId="0" borderId="0" xfId="1" applyFont="1" applyFill="1" applyProtection="1"/>
    <xf numFmtId="44" fontId="0" fillId="0" borderId="0" xfId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2" borderId="0" xfId="1" applyFont="1" applyFill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740A5-67F8-410C-833F-A874B992D5DB}">
  <dimension ref="A1:H31"/>
  <sheetViews>
    <sheetView tabSelected="1" workbookViewId="0"/>
  </sheetViews>
  <sheetFormatPr defaultRowHeight="15" x14ac:dyDescent="0.25"/>
  <cols>
    <col min="1" max="1" width="3" customWidth="1"/>
    <col min="2" max="2" width="17.5703125" customWidth="1"/>
    <col min="3" max="3" width="16.140625" customWidth="1"/>
    <col min="4" max="4" width="20" customWidth="1"/>
    <col min="5" max="5" width="19.28515625" customWidth="1"/>
  </cols>
  <sheetData>
    <row r="1" spans="1:8" x14ac:dyDescent="0.25">
      <c r="A1" t="s">
        <v>62</v>
      </c>
      <c r="G1" t="s">
        <v>103</v>
      </c>
    </row>
    <row r="2" spans="1:8" ht="15.75" thickBot="1" x14ac:dyDescent="0.3">
      <c r="A2" t="s">
        <v>63</v>
      </c>
    </row>
    <row r="3" spans="1:8" x14ac:dyDescent="0.25">
      <c r="A3" s="25" t="s">
        <v>87</v>
      </c>
      <c r="B3" s="26"/>
      <c r="C3" s="26"/>
      <c r="D3" s="26"/>
      <c r="E3" s="26"/>
      <c r="F3" s="26"/>
      <c r="G3" s="26"/>
      <c r="H3" s="27"/>
    </row>
    <row r="4" spans="1:8" x14ac:dyDescent="0.25">
      <c r="A4" s="28" t="s">
        <v>84</v>
      </c>
      <c r="B4" s="29"/>
      <c r="C4" s="29"/>
      <c r="D4" s="29"/>
      <c r="E4" s="29"/>
      <c r="F4" s="29"/>
      <c r="G4" s="29"/>
      <c r="H4" s="30"/>
    </row>
    <row r="5" spans="1:8" x14ac:dyDescent="0.25">
      <c r="A5" s="28" t="s">
        <v>85</v>
      </c>
      <c r="B5" s="29"/>
      <c r="C5" s="29"/>
      <c r="D5" s="29"/>
      <c r="E5" s="29"/>
      <c r="F5" s="29"/>
      <c r="G5" s="29"/>
      <c r="H5" s="30"/>
    </row>
    <row r="6" spans="1:8" ht="15.75" thickBot="1" x14ac:dyDescent="0.3">
      <c r="A6" s="31" t="s">
        <v>86</v>
      </c>
      <c r="B6" s="32"/>
      <c r="C6" s="32"/>
      <c r="D6" s="32"/>
      <c r="E6" s="32"/>
      <c r="F6" s="32"/>
      <c r="G6" s="32"/>
      <c r="H6" s="33"/>
    </row>
    <row r="8" spans="1:8" x14ac:dyDescent="0.25">
      <c r="A8" t="s">
        <v>64</v>
      </c>
    </row>
    <row r="9" spans="1:8" x14ac:dyDescent="0.25">
      <c r="A9" t="s">
        <v>65</v>
      </c>
    </row>
    <row r="10" spans="1:8" x14ac:dyDescent="0.25">
      <c r="B10" t="s">
        <v>66</v>
      </c>
    </row>
    <row r="11" spans="1:8" x14ac:dyDescent="0.25">
      <c r="B11" t="s">
        <v>67</v>
      </c>
    </row>
    <row r="12" spans="1:8" x14ac:dyDescent="0.25">
      <c r="B12" t="s">
        <v>89</v>
      </c>
    </row>
    <row r="13" spans="1:8" x14ac:dyDescent="0.25">
      <c r="B13" t="s">
        <v>68</v>
      </c>
    </row>
    <row r="14" spans="1:8" x14ac:dyDescent="0.25">
      <c r="B14" t="s">
        <v>90</v>
      </c>
    </row>
    <row r="15" spans="1:8" x14ac:dyDescent="0.25">
      <c r="B15" t="s">
        <v>69</v>
      </c>
    </row>
    <row r="17" spans="1:6" x14ac:dyDescent="0.25">
      <c r="A17" t="s">
        <v>70</v>
      </c>
      <c r="F17" s="8" t="s">
        <v>45</v>
      </c>
    </row>
    <row r="19" spans="1:6" x14ac:dyDescent="0.25">
      <c r="A19" t="s">
        <v>91</v>
      </c>
    </row>
    <row r="20" spans="1:6" x14ac:dyDescent="0.25">
      <c r="B20" t="s">
        <v>101</v>
      </c>
    </row>
    <row r="21" spans="1:6" x14ac:dyDescent="0.25">
      <c r="B21" t="s">
        <v>97</v>
      </c>
    </row>
    <row r="22" spans="1:6" x14ac:dyDescent="0.25">
      <c r="B22" t="s">
        <v>94</v>
      </c>
    </row>
    <row r="23" spans="1:6" x14ac:dyDescent="0.25">
      <c r="B23" t="s">
        <v>92</v>
      </c>
    </row>
    <row r="24" spans="1:6" x14ac:dyDescent="0.25">
      <c r="C24" t="s">
        <v>93</v>
      </c>
    </row>
    <row r="25" spans="1:6" x14ac:dyDescent="0.25">
      <c r="B25" t="s">
        <v>102</v>
      </c>
    </row>
    <row r="26" spans="1:6" x14ac:dyDescent="0.25">
      <c r="B26" t="s">
        <v>96</v>
      </c>
    </row>
    <row r="27" spans="1:6" x14ac:dyDescent="0.25">
      <c r="B27" t="s">
        <v>95</v>
      </c>
    </row>
    <row r="31" spans="1:6" x14ac:dyDescent="0.25">
      <c r="A31" t="s">
        <v>104</v>
      </c>
    </row>
  </sheetData>
  <sheetProtection algorithmName="SHA-512" hashValue="wjtTs4nO49IZqdOrVuTaPC7ywkGzjV1Ynl58i0/5rEDxmFBQ0CHhK2rGxfrGSusNmrXa7INmew+IqPW4BPifhg==" saltValue="+9KsRL5rPVV5VBMXUVO74g==" spinCount="100000" sheet="1" objects="1" scenario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E4073-A068-4518-B2EF-1BB4A0136CE7}">
  <dimension ref="A1:M43"/>
  <sheetViews>
    <sheetView zoomScale="80" zoomScaleNormal="80" workbookViewId="0"/>
  </sheetViews>
  <sheetFormatPr defaultRowHeight="15" x14ac:dyDescent="0.25"/>
  <cols>
    <col min="1" max="1" width="32.85546875" bestFit="1" customWidth="1"/>
    <col min="2" max="2" width="24.85546875" bestFit="1" customWidth="1"/>
    <col min="3" max="3" width="13.42578125" bestFit="1" customWidth="1"/>
    <col min="4" max="4" width="14.7109375" customWidth="1"/>
    <col min="5" max="5" width="13.42578125" bestFit="1" customWidth="1"/>
    <col min="6" max="6" width="14.7109375" bestFit="1" customWidth="1"/>
    <col min="7" max="7" width="14.85546875" customWidth="1"/>
    <col min="8" max="8" width="14" customWidth="1"/>
    <col min="9" max="10" width="13.42578125" bestFit="1" customWidth="1"/>
    <col min="11" max="11" width="15.140625" bestFit="1" customWidth="1"/>
    <col min="12" max="12" width="19.5703125" bestFit="1" customWidth="1"/>
    <col min="13" max="13" width="15" customWidth="1"/>
  </cols>
  <sheetData>
    <row r="1" spans="1:13" x14ac:dyDescent="0.25">
      <c r="A1" t="s">
        <v>51</v>
      </c>
      <c r="B1" s="12" t="s">
        <v>45</v>
      </c>
      <c r="C1" s="5" t="s">
        <v>82</v>
      </c>
      <c r="D1" s="9"/>
      <c r="E1" s="8"/>
      <c r="F1" s="25" t="s">
        <v>83</v>
      </c>
      <c r="G1" s="26"/>
      <c r="H1" s="26"/>
      <c r="I1" s="26"/>
      <c r="J1" s="26"/>
      <c r="K1" s="26"/>
      <c r="L1" s="26"/>
      <c r="M1" s="27"/>
    </row>
    <row r="2" spans="1:13" x14ac:dyDescent="0.25">
      <c r="A2" t="s">
        <v>49</v>
      </c>
      <c r="C2" s="5" t="s">
        <v>50</v>
      </c>
      <c r="D2" s="10"/>
      <c r="E2" s="8"/>
      <c r="F2" s="28" t="s">
        <v>84</v>
      </c>
      <c r="G2" s="29"/>
      <c r="H2" s="29"/>
      <c r="I2" s="29"/>
      <c r="J2" s="29"/>
      <c r="K2" s="29"/>
      <c r="L2" s="29"/>
      <c r="M2" s="30"/>
    </row>
    <row r="3" spans="1:13" x14ac:dyDescent="0.25">
      <c r="F3" s="28" t="s">
        <v>85</v>
      </c>
      <c r="G3" s="29"/>
      <c r="H3" s="29"/>
      <c r="I3" s="29"/>
      <c r="J3" s="29"/>
      <c r="K3" s="29"/>
      <c r="L3" s="29"/>
      <c r="M3" s="30"/>
    </row>
    <row r="4" spans="1:13" ht="15.75" thickBot="1" x14ac:dyDescent="0.3">
      <c r="B4" t="s">
        <v>37</v>
      </c>
      <c r="F4" s="31" t="s">
        <v>86</v>
      </c>
      <c r="G4" s="32"/>
      <c r="H4" s="32"/>
      <c r="I4" s="32"/>
      <c r="J4" s="32"/>
      <c r="K4" s="32"/>
      <c r="L4" s="32"/>
      <c r="M4" s="33"/>
    </row>
    <row r="5" spans="1:13" x14ac:dyDescent="0.25">
      <c r="A5" t="s">
        <v>55</v>
      </c>
      <c r="B5" s="11"/>
      <c r="C5" s="1">
        <f t="shared" ref="C5:C10" si="0">B5/12</f>
        <v>0</v>
      </c>
      <c r="D5" t="s">
        <v>7</v>
      </c>
      <c r="F5" s="3" t="s">
        <v>27</v>
      </c>
      <c r="G5" t="s">
        <v>43</v>
      </c>
      <c r="I5" s="11"/>
      <c r="K5" s="5" t="s">
        <v>9</v>
      </c>
      <c r="L5" s="2">
        <f>(C6+C8-I6-J7)*2.5</f>
        <v>0</v>
      </c>
    </row>
    <row r="6" spans="1:13" x14ac:dyDescent="0.25">
      <c r="A6" t="s">
        <v>38</v>
      </c>
      <c r="B6" s="11"/>
      <c r="C6" s="1">
        <f t="shared" si="0"/>
        <v>0</v>
      </c>
      <c r="D6" t="s">
        <v>6</v>
      </c>
      <c r="F6" s="21"/>
      <c r="G6" t="s">
        <v>44</v>
      </c>
      <c r="I6" s="1">
        <f>I5/12</f>
        <v>0</v>
      </c>
      <c r="K6" s="5" t="s">
        <v>25</v>
      </c>
      <c r="L6" s="2">
        <f>IF((SUM(D19:E21)-(SUM(D29:E29))/2)&gt;L5,L5,(SUM(D19:E21)-(SUM(D29:E29))/2))</f>
        <v>0</v>
      </c>
    </row>
    <row r="7" spans="1:13" x14ac:dyDescent="0.25">
      <c r="A7" t="s">
        <v>41</v>
      </c>
      <c r="B7" s="11"/>
      <c r="C7" s="1">
        <f t="shared" si="0"/>
        <v>0</v>
      </c>
      <c r="D7" t="s">
        <v>42</v>
      </c>
      <c r="G7" s="13" t="s">
        <v>76</v>
      </c>
      <c r="I7" s="20"/>
      <c r="J7" s="1">
        <f>+C6*I7</f>
        <v>0</v>
      </c>
      <c r="K7" s="19" t="s">
        <v>53</v>
      </c>
      <c r="L7" s="2">
        <f>L6-L5</f>
        <v>0</v>
      </c>
    </row>
    <row r="8" spans="1:13" x14ac:dyDescent="0.25">
      <c r="A8" t="s">
        <v>98</v>
      </c>
      <c r="B8" s="11"/>
      <c r="C8" s="1">
        <f t="shared" si="0"/>
        <v>0</v>
      </c>
      <c r="D8" t="s">
        <v>4</v>
      </c>
      <c r="G8" s="13" t="s">
        <v>77</v>
      </c>
    </row>
    <row r="9" spans="1:13" x14ac:dyDescent="0.25">
      <c r="A9" t="s">
        <v>39</v>
      </c>
      <c r="B9" s="11"/>
      <c r="C9" s="1">
        <f t="shared" si="0"/>
        <v>0</v>
      </c>
      <c r="G9" s="13" t="s">
        <v>78</v>
      </c>
    </row>
    <row r="10" spans="1:13" x14ac:dyDescent="0.25">
      <c r="A10" t="s">
        <v>40</v>
      </c>
      <c r="B10" s="11"/>
      <c r="C10" s="1">
        <f t="shared" si="0"/>
        <v>0</v>
      </c>
      <c r="G10" s="13" t="s">
        <v>79</v>
      </c>
    </row>
    <row r="11" spans="1:13" x14ac:dyDescent="0.25">
      <c r="G11" s="13" t="s">
        <v>80</v>
      </c>
    </row>
    <row r="12" spans="1:13" x14ac:dyDescent="0.25">
      <c r="B12" t="s">
        <v>21</v>
      </c>
      <c r="C12" s="11"/>
      <c r="D12" s="2">
        <f>C38</f>
        <v>0</v>
      </c>
      <c r="E12" s="2">
        <f>D38</f>
        <v>0</v>
      </c>
      <c r="F12" s="2">
        <f>E38</f>
        <v>0</v>
      </c>
      <c r="G12" s="2">
        <f t="shared" ref="G12:K12" si="1">F38</f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1">
        <v>100000</v>
      </c>
    </row>
    <row r="13" spans="1:13" x14ac:dyDescent="0.25">
      <c r="C13" s="1"/>
    </row>
    <row r="14" spans="1:13" x14ac:dyDescent="0.25">
      <c r="C14" t="s">
        <v>0</v>
      </c>
      <c r="D14" t="s">
        <v>1</v>
      </c>
      <c r="E14" t="s">
        <v>2</v>
      </c>
      <c r="F14" t="s">
        <v>3</v>
      </c>
      <c r="G14" t="s">
        <v>12</v>
      </c>
      <c r="H14" t="s">
        <v>13</v>
      </c>
      <c r="I14" t="s">
        <v>14</v>
      </c>
      <c r="J14" t="s">
        <v>15</v>
      </c>
      <c r="K14" t="s">
        <v>16</v>
      </c>
      <c r="L14" t="s">
        <v>59</v>
      </c>
      <c r="M14" t="s">
        <v>53</v>
      </c>
    </row>
    <row r="16" spans="1:13" x14ac:dyDescent="0.25">
      <c r="B16" s="5" t="s">
        <v>54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2:13" x14ac:dyDescent="0.25">
      <c r="B17" t="s">
        <v>8</v>
      </c>
      <c r="C17" s="1">
        <f>+$C$5*C16</f>
        <v>0</v>
      </c>
      <c r="D17" s="1">
        <f t="shared" ref="D17:K17" si="2">+$C$5*D16</f>
        <v>0</v>
      </c>
      <c r="E17" s="1">
        <f t="shared" si="2"/>
        <v>0</v>
      </c>
      <c r="F17" s="1">
        <f t="shared" si="2"/>
        <v>0</v>
      </c>
      <c r="G17" s="1">
        <f t="shared" si="2"/>
        <v>0</v>
      </c>
      <c r="H17" s="1">
        <f t="shared" si="2"/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2">
        <f>+C5*9</f>
        <v>0</v>
      </c>
      <c r="M17" s="2">
        <f>SUM(C17:K17)-L17</f>
        <v>0</v>
      </c>
    </row>
    <row r="18" spans="2:13" x14ac:dyDescent="0.25">
      <c r="C18" s="1"/>
      <c r="D18" s="1"/>
      <c r="E18" s="1"/>
      <c r="F18" s="1"/>
      <c r="G18" s="1"/>
      <c r="H18" s="1"/>
      <c r="I18" s="1"/>
      <c r="J18" s="1"/>
      <c r="K18" s="1"/>
    </row>
    <row r="19" spans="2:13" x14ac:dyDescent="0.25">
      <c r="B19" t="s">
        <v>6</v>
      </c>
      <c r="C19" s="1">
        <f>+$C6</f>
        <v>0</v>
      </c>
      <c r="D19" s="1">
        <f t="shared" ref="D19:K19" si="3">+$C6</f>
        <v>0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2">
        <f>K19*9</f>
        <v>0</v>
      </c>
      <c r="M19" s="2">
        <f>SUM(C19:K19)-L19</f>
        <v>0</v>
      </c>
    </row>
    <row r="20" spans="2:13" x14ac:dyDescent="0.25">
      <c r="B20" t="s">
        <v>5</v>
      </c>
      <c r="C20" s="1">
        <f t="shared" ref="C20:K23" si="4">+$C7</f>
        <v>0</v>
      </c>
      <c r="D20" s="1">
        <f t="shared" si="4"/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1">
        <f t="shared" si="4"/>
        <v>0</v>
      </c>
      <c r="K20" s="1">
        <f t="shared" si="4"/>
        <v>0</v>
      </c>
      <c r="L20" s="2">
        <f t="shared" ref="L20:L23" si="5">K20*9</f>
        <v>0</v>
      </c>
      <c r="M20" s="2">
        <f>SUM(C20:K20)-L20</f>
        <v>0</v>
      </c>
    </row>
    <row r="21" spans="2:13" x14ac:dyDescent="0.25">
      <c r="B21" t="s">
        <v>99</v>
      </c>
      <c r="C21" s="1">
        <f t="shared" si="4"/>
        <v>0</v>
      </c>
      <c r="D21" s="1">
        <f t="shared" si="4"/>
        <v>0</v>
      </c>
      <c r="E21" s="1">
        <f t="shared" si="4"/>
        <v>0</v>
      </c>
      <c r="F21" s="1">
        <f t="shared" si="4"/>
        <v>0</v>
      </c>
      <c r="G21" s="1">
        <f t="shared" si="4"/>
        <v>0</v>
      </c>
      <c r="H21" s="1">
        <f t="shared" si="4"/>
        <v>0</v>
      </c>
      <c r="I21" s="1">
        <f t="shared" si="4"/>
        <v>0</v>
      </c>
      <c r="J21" s="1">
        <f t="shared" si="4"/>
        <v>0</v>
      </c>
      <c r="K21" s="1">
        <f t="shared" si="4"/>
        <v>0</v>
      </c>
      <c r="L21" s="2">
        <f t="shared" si="5"/>
        <v>0</v>
      </c>
      <c r="M21" s="2">
        <f>SUM(C21:K21)-L21</f>
        <v>0</v>
      </c>
    </row>
    <row r="22" spans="2:13" x14ac:dyDescent="0.25">
      <c r="B22" t="s">
        <v>10</v>
      </c>
      <c r="C22" s="1">
        <f t="shared" si="4"/>
        <v>0</v>
      </c>
      <c r="D22" s="1">
        <f t="shared" si="4"/>
        <v>0</v>
      </c>
      <c r="E22" s="1">
        <f t="shared" si="4"/>
        <v>0</v>
      </c>
      <c r="F22" s="1">
        <f t="shared" si="4"/>
        <v>0</v>
      </c>
      <c r="G22" s="1">
        <f t="shared" si="4"/>
        <v>0</v>
      </c>
      <c r="H22" s="1">
        <f t="shared" si="4"/>
        <v>0</v>
      </c>
      <c r="I22" s="1">
        <f t="shared" si="4"/>
        <v>0</v>
      </c>
      <c r="J22" s="1">
        <f t="shared" si="4"/>
        <v>0</v>
      </c>
      <c r="K22" s="1">
        <f t="shared" si="4"/>
        <v>0</v>
      </c>
      <c r="L22" s="2">
        <f t="shared" si="5"/>
        <v>0</v>
      </c>
      <c r="M22" s="2">
        <f>SUM(C22:K22)-L22</f>
        <v>0</v>
      </c>
    </row>
    <row r="23" spans="2:13" x14ac:dyDescent="0.25">
      <c r="B23" t="s">
        <v>11</v>
      </c>
      <c r="C23" s="1">
        <f t="shared" si="4"/>
        <v>0</v>
      </c>
      <c r="D23" s="1">
        <f t="shared" si="4"/>
        <v>0</v>
      </c>
      <c r="E23" s="1">
        <f t="shared" si="4"/>
        <v>0</v>
      </c>
      <c r="F23" s="1">
        <f t="shared" si="4"/>
        <v>0</v>
      </c>
      <c r="G23" s="1">
        <f t="shared" si="4"/>
        <v>0</v>
      </c>
      <c r="H23" s="1">
        <f t="shared" si="4"/>
        <v>0</v>
      </c>
      <c r="I23" s="1">
        <f t="shared" si="4"/>
        <v>0</v>
      </c>
      <c r="J23" s="1">
        <f t="shared" si="4"/>
        <v>0</v>
      </c>
      <c r="K23" s="1">
        <f t="shared" si="4"/>
        <v>0</v>
      </c>
      <c r="L23" s="2">
        <f t="shared" si="5"/>
        <v>0</v>
      </c>
      <c r="M23" s="2">
        <f>SUM(C23:K23)-L23</f>
        <v>0</v>
      </c>
    </row>
    <row r="24" spans="2:13" x14ac:dyDescent="0.25">
      <c r="C24" s="1"/>
      <c r="D24" s="1"/>
      <c r="E24" s="1"/>
      <c r="F24" s="1"/>
      <c r="G24" s="1"/>
      <c r="H24" s="1"/>
      <c r="I24" s="1"/>
      <c r="J24" s="1"/>
      <c r="K24" s="1"/>
    </row>
    <row r="25" spans="2:13" x14ac:dyDescent="0.25">
      <c r="B25" t="s">
        <v>17</v>
      </c>
      <c r="C25" s="1">
        <f>C17-SUM(C19:C24)</f>
        <v>0</v>
      </c>
      <c r="D25" s="1">
        <f t="shared" ref="D25:K25" si="6">D17-SUM(D19:D24)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6"/>
        <v>0</v>
      </c>
      <c r="I25" s="1">
        <f t="shared" si="6"/>
        <v>0</v>
      </c>
      <c r="J25" s="1">
        <f t="shared" si="6"/>
        <v>0</v>
      </c>
      <c r="K25" s="1">
        <f t="shared" si="6"/>
        <v>0</v>
      </c>
      <c r="L25" s="1">
        <f>L17-SUM(L19:L23)</f>
        <v>0</v>
      </c>
      <c r="M25" s="2">
        <f>SUM(C25:K25)-L25</f>
        <v>0</v>
      </c>
    </row>
    <row r="26" spans="2:13" x14ac:dyDescent="0.25">
      <c r="C26" s="1"/>
      <c r="D26" s="1"/>
      <c r="E26" s="1"/>
      <c r="F26" s="1"/>
      <c r="G26" s="1"/>
      <c r="H26" s="1"/>
      <c r="I26" s="1"/>
      <c r="J26" s="1"/>
      <c r="K26" s="1"/>
    </row>
    <row r="27" spans="2:13" x14ac:dyDescent="0.25">
      <c r="B27" t="s">
        <v>18</v>
      </c>
      <c r="C27" s="1"/>
      <c r="D27" s="1"/>
      <c r="E27" s="1"/>
      <c r="F27" s="1"/>
      <c r="G27" s="1"/>
      <c r="H27" s="1"/>
      <c r="I27" s="1"/>
      <c r="J27" s="1"/>
      <c r="K27" s="1"/>
    </row>
    <row r="28" spans="2:13" x14ac:dyDescent="0.25">
      <c r="C28" s="1"/>
      <c r="D28" s="1"/>
      <c r="E28" s="1"/>
      <c r="F28" s="1"/>
      <c r="G28" s="1"/>
      <c r="H28" s="1"/>
      <c r="I28" s="1"/>
      <c r="J28" s="1"/>
      <c r="K28" s="1"/>
    </row>
    <row r="29" spans="2:13" x14ac:dyDescent="0.25">
      <c r="B29" t="s">
        <v>19</v>
      </c>
      <c r="C29" s="11"/>
      <c r="D29" s="11"/>
      <c r="E29" s="11"/>
      <c r="F29" s="1">
        <f>SUM(C29:E29)*-1</f>
        <v>0</v>
      </c>
      <c r="G29" s="1"/>
      <c r="H29" s="1"/>
      <c r="I29" s="1"/>
      <c r="J29" s="1"/>
      <c r="K29" s="1"/>
    </row>
    <row r="30" spans="2:13" x14ac:dyDescent="0.25">
      <c r="B30" t="s">
        <v>30</v>
      </c>
      <c r="C30" s="11"/>
      <c r="D30" s="11"/>
      <c r="E30" s="11"/>
      <c r="F30" s="1"/>
      <c r="G30" s="1"/>
      <c r="H30" s="1"/>
      <c r="I30" s="1"/>
      <c r="J30" s="1"/>
      <c r="K30" s="1"/>
    </row>
    <row r="31" spans="2:13" x14ac:dyDescent="0.25">
      <c r="B31" t="s">
        <v>47</v>
      </c>
      <c r="C31" s="11"/>
      <c r="D31" s="1">
        <f>-C31</f>
        <v>0</v>
      </c>
      <c r="E31" s="16" t="s">
        <v>71</v>
      </c>
      <c r="F31" s="1"/>
      <c r="G31" s="1"/>
      <c r="H31" s="1"/>
      <c r="I31" s="1"/>
      <c r="J31" s="1"/>
      <c r="K31" s="1"/>
    </row>
    <row r="32" spans="2:13" x14ac:dyDescent="0.25">
      <c r="B32" t="s">
        <v>75</v>
      </c>
      <c r="C32" s="11"/>
      <c r="D32" s="11"/>
      <c r="E32" s="11"/>
      <c r="F32" s="1">
        <f>SUM(C32:E32)*-1</f>
        <v>0</v>
      </c>
      <c r="G32" s="1"/>
      <c r="H32" s="1"/>
      <c r="I32" s="1"/>
      <c r="J32" s="1"/>
      <c r="K32" s="1"/>
    </row>
    <row r="33" spans="1:13" x14ac:dyDescent="0.25">
      <c r="B33" t="s">
        <v>22</v>
      </c>
      <c r="C33" s="11"/>
      <c r="D33" s="11"/>
      <c r="E33" s="11"/>
      <c r="F33" s="1">
        <f>SUM(C33:E33)*-1</f>
        <v>0</v>
      </c>
      <c r="G33" s="16" t="s">
        <v>71</v>
      </c>
      <c r="H33" s="1"/>
      <c r="I33" s="1"/>
      <c r="J33" s="1"/>
      <c r="K33" s="1"/>
    </row>
    <row r="34" spans="1:13" x14ac:dyDescent="0.25">
      <c r="B34" t="s">
        <v>24</v>
      </c>
      <c r="C34" s="1"/>
      <c r="D34" s="1">
        <f>L5</f>
        <v>0</v>
      </c>
      <c r="E34" s="1"/>
      <c r="F34" s="1"/>
      <c r="G34" s="1"/>
      <c r="H34" s="1"/>
      <c r="I34" s="1"/>
      <c r="J34" s="1"/>
      <c r="K34" s="1"/>
    </row>
    <row r="35" spans="1:13" x14ac:dyDescent="0.25">
      <c r="B35" t="s">
        <v>48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1:13" x14ac:dyDescent="0.25">
      <c r="C36" s="1"/>
      <c r="D36" s="1"/>
      <c r="E36" s="1"/>
      <c r="F36" s="1"/>
      <c r="G36" s="1"/>
      <c r="H36" s="1"/>
      <c r="I36" s="1"/>
      <c r="J36" s="1"/>
      <c r="K36" s="1"/>
    </row>
    <row r="37" spans="1:13" x14ac:dyDescent="0.25">
      <c r="B37" t="s">
        <v>20</v>
      </c>
      <c r="C37" s="1">
        <f>SUM(C25:C36)</f>
        <v>0</v>
      </c>
      <c r="D37" s="1">
        <f t="shared" ref="D37:K37" si="7">SUM(D25:D36)</f>
        <v>0</v>
      </c>
      <c r="E37" s="1">
        <f t="shared" si="7"/>
        <v>0</v>
      </c>
      <c r="F37" s="1">
        <f t="shared" si="7"/>
        <v>0</v>
      </c>
      <c r="G37" s="1">
        <f>SUM(G25:G36)</f>
        <v>0</v>
      </c>
      <c r="H37" s="1">
        <f t="shared" si="7"/>
        <v>0</v>
      </c>
      <c r="I37" s="1">
        <f t="shared" si="7"/>
        <v>0</v>
      </c>
      <c r="J37" s="1">
        <f t="shared" si="7"/>
        <v>0</v>
      </c>
      <c r="K37" s="1">
        <f t="shared" si="7"/>
        <v>0</v>
      </c>
      <c r="L37" s="1">
        <f>SUM(L25:L36)</f>
        <v>0</v>
      </c>
    </row>
    <row r="38" spans="1:13" x14ac:dyDescent="0.25">
      <c r="B38" t="s">
        <v>23</v>
      </c>
      <c r="C38" s="1">
        <f>C12+C37</f>
        <v>0</v>
      </c>
      <c r="D38" s="1">
        <f t="shared" ref="D38:K38" si="8">C38+D37</f>
        <v>0</v>
      </c>
      <c r="E38" s="1">
        <f t="shared" si="8"/>
        <v>0</v>
      </c>
      <c r="F38" s="1">
        <f t="shared" si="8"/>
        <v>0</v>
      </c>
      <c r="G38" s="1">
        <f t="shared" si="8"/>
        <v>0</v>
      </c>
      <c r="H38" s="1">
        <f t="shared" si="8"/>
        <v>0</v>
      </c>
      <c r="I38" s="1">
        <f t="shared" si="8"/>
        <v>0</v>
      </c>
      <c r="J38" s="1">
        <f t="shared" si="8"/>
        <v>0</v>
      </c>
      <c r="K38" s="1">
        <f t="shared" si="8"/>
        <v>0</v>
      </c>
      <c r="L38" s="2">
        <f>L37+L12</f>
        <v>100000</v>
      </c>
      <c r="M38" s="2">
        <f>K38-L38</f>
        <v>-100000</v>
      </c>
    </row>
    <row r="40" spans="1:13" x14ac:dyDescent="0.25">
      <c r="M40" t="s">
        <v>52</v>
      </c>
    </row>
    <row r="43" spans="1:13" x14ac:dyDescent="0.25">
      <c r="A43" t="s">
        <v>72</v>
      </c>
    </row>
  </sheetData>
  <sheetProtection algorithmName="SHA-512" hashValue="t9mgVpDtsU5afzMsPfuN+qbxV2vagumcXGjgUD3RohE43Id+sGrTHGhpJ/u5PpHWgp3otvqi1d7LCpIHL8QeBQ==" saltValue="EETOgL4tj+vN7u04C56mQg==" spinCount="100000" sheet="1" objects="1" scenarios="1" formatColumns="0" formatRows="0"/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9EAF8-52F1-4DBB-92A1-21166A3CD250}">
  <dimension ref="A1:M44"/>
  <sheetViews>
    <sheetView zoomScale="80" zoomScaleNormal="80" workbookViewId="0"/>
  </sheetViews>
  <sheetFormatPr defaultRowHeight="15" x14ac:dyDescent="0.25"/>
  <cols>
    <col min="1" max="1" width="32.28515625" customWidth="1"/>
    <col min="2" max="2" width="24.85546875" bestFit="1" customWidth="1"/>
    <col min="3" max="3" width="14.28515625" bestFit="1" customWidth="1"/>
    <col min="4" max="4" width="14.7109375" customWidth="1"/>
    <col min="5" max="5" width="13.28515625" bestFit="1" customWidth="1"/>
    <col min="6" max="6" width="14.7109375" bestFit="1" customWidth="1"/>
    <col min="7" max="7" width="13.28515625" bestFit="1" customWidth="1"/>
    <col min="8" max="8" width="13.42578125" customWidth="1"/>
    <col min="9" max="10" width="13.28515625" bestFit="1" customWidth="1"/>
    <col min="11" max="11" width="15.140625" bestFit="1" customWidth="1"/>
    <col min="12" max="12" width="18" bestFit="1" customWidth="1"/>
    <col min="13" max="13" width="13.85546875" customWidth="1"/>
  </cols>
  <sheetData>
    <row r="1" spans="1:13" x14ac:dyDescent="0.25">
      <c r="A1" t="s">
        <v>51</v>
      </c>
      <c r="B1" s="12" t="s">
        <v>45</v>
      </c>
      <c r="C1" s="5" t="s">
        <v>82</v>
      </c>
      <c r="D1" s="9"/>
      <c r="E1" s="8"/>
      <c r="F1" s="25" t="s">
        <v>83</v>
      </c>
      <c r="G1" s="26"/>
      <c r="H1" s="26"/>
      <c r="I1" s="26"/>
      <c r="J1" s="26"/>
      <c r="K1" s="26"/>
      <c r="L1" s="26"/>
      <c r="M1" s="27"/>
    </row>
    <row r="2" spans="1:13" x14ac:dyDescent="0.25">
      <c r="A2" t="s">
        <v>57</v>
      </c>
      <c r="C2" s="5" t="s">
        <v>50</v>
      </c>
      <c r="D2" s="10"/>
      <c r="E2" s="8"/>
      <c r="F2" s="28" t="s">
        <v>84</v>
      </c>
      <c r="G2" s="29"/>
      <c r="H2" s="29"/>
      <c r="I2" s="29"/>
      <c r="J2" s="29"/>
      <c r="K2" s="29"/>
      <c r="L2" s="29"/>
      <c r="M2" s="30"/>
    </row>
    <row r="3" spans="1:13" x14ac:dyDescent="0.25">
      <c r="F3" s="28" t="s">
        <v>85</v>
      </c>
      <c r="G3" s="29"/>
      <c r="H3" s="29"/>
      <c r="I3" s="29"/>
      <c r="J3" s="29"/>
      <c r="K3" s="29"/>
      <c r="L3" s="29"/>
      <c r="M3" s="30"/>
    </row>
    <row r="4" spans="1:13" ht="15.75" thickBot="1" x14ac:dyDescent="0.3">
      <c r="B4" t="s">
        <v>37</v>
      </c>
      <c r="F4" s="31" t="s">
        <v>86</v>
      </c>
      <c r="G4" s="32"/>
      <c r="H4" s="32"/>
      <c r="I4" s="32"/>
      <c r="J4" s="32"/>
      <c r="K4" s="32"/>
      <c r="L4" s="32"/>
      <c r="M4" s="33"/>
    </row>
    <row r="5" spans="1:13" x14ac:dyDescent="0.25">
      <c r="A5" t="s">
        <v>55</v>
      </c>
      <c r="B5" s="11"/>
      <c r="C5" s="1">
        <f t="shared" ref="C5:C10" si="0">B5/12</f>
        <v>0</v>
      </c>
      <c r="F5" s="3" t="s">
        <v>28</v>
      </c>
      <c r="G5" t="s">
        <v>43</v>
      </c>
      <c r="I5" s="11"/>
      <c r="K5" s="5" t="s">
        <v>56</v>
      </c>
      <c r="L5" s="2">
        <f>(C6+C8-I6-J7)*2.5</f>
        <v>0</v>
      </c>
    </row>
    <row r="6" spans="1:13" x14ac:dyDescent="0.25">
      <c r="A6" t="s">
        <v>38</v>
      </c>
      <c r="B6" s="11"/>
      <c r="C6" s="1">
        <f t="shared" si="0"/>
        <v>0</v>
      </c>
      <c r="F6" s="21"/>
      <c r="G6" t="s">
        <v>44</v>
      </c>
      <c r="I6" s="1">
        <f>I5/12</f>
        <v>0</v>
      </c>
      <c r="K6" s="5" t="s">
        <v>25</v>
      </c>
      <c r="L6" s="2">
        <f>IF((SUM(D19:E21)-(SUM(D29:E29))/2)&gt;L5,L5,(SUM(D19:E21)-(SUM(D29:E29))/2))</f>
        <v>0</v>
      </c>
    </row>
    <row r="7" spans="1:13" x14ac:dyDescent="0.25">
      <c r="A7" t="s">
        <v>41</v>
      </c>
      <c r="B7" s="11"/>
      <c r="C7" s="1">
        <f t="shared" si="0"/>
        <v>0</v>
      </c>
      <c r="G7" s="13" t="s">
        <v>76</v>
      </c>
      <c r="I7" s="20"/>
      <c r="J7" s="1">
        <f>+C6*I7</f>
        <v>0</v>
      </c>
      <c r="K7" s="5" t="s">
        <v>53</v>
      </c>
      <c r="L7" s="2">
        <f>L6-L5</f>
        <v>0</v>
      </c>
    </row>
    <row r="8" spans="1:13" x14ac:dyDescent="0.25">
      <c r="A8" t="s">
        <v>98</v>
      </c>
      <c r="B8" s="11"/>
      <c r="C8" s="1">
        <f t="shared" si="0"/>
        <v>0</v>
      </c>
      <c r="F8" t="s">
        <v>29</v>
      </c>
      <c r="G8" s="13" t="s">
        <v>77</v>
      </c>
    </row>
    <row r="9" spans="1:13" x14ac:dyDescent="0.25">
      <c r="A9" t="s">
        <v>39</v>
      </c>
      <c r="B9" s="11"/>
      <c r="C9" s="1">
        <f t="shared" si="0"/>
        <v>0</v>
      </c>
      <c r="F9" s="21"/>
      <c r="G9" s="13" t="s">
        <v>78</v>
      </c>
    </row>
    <row r="10" spans="1:13" x14ac:dyDescent="0.25">
      <c r="A10" t="s">
        <v>40</v>
      </c>
      <c r="B10" s="11"/>
      <c r="C10" s="1">
        <f t="shared" si="0"/>
        <v>0</v>
      </c>
      <c r="G10" s="13" t="s">
        <v>79</v>
      </c>
    </row>
    <row r="11" spans="1:13" x14ac:dyDescent="0.25">
      <c r="G11" s="13" t="s">
        <v>80</v>
      </c>
    </row>
    <row r="12" spans="1:13" x14ac:dyDescent="0.25">
      <c r="B12" t="s">
        <v>21</v>
      </c>
      <c r="C12" s="15">
        <f>+'Delay - Full Year'!C12</f>
        <v>0</v>
      </c>
      <c r="D12" s="2">
        <f>C38</f>
        <v>0</v>
      </c>
      <c r="E12" s="2">
        <f>D38</f>
        <v>0</v>
      </c>
      <c r="F12" s="2">
        <f>E38</f>
        <v>0</v>
      </c>
      <c r="G12" s="2">
        <f t="shared" ref="G12:K12" si="1">F38</f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1">
        <v>100000</v>
      </c>
    </row>
    <row r="13" spans="1:13" x14ac:dyDescent="0.25">
      <c r="C13" s="1"/>
    </row>
    <row r="14" spans="1:13" x14ac:dyDescent="0.25">
      <c r="C14" t="s">
        <v>0</v>
      </c>
      <c r="D14" t="s">
        <v>1</v>
      </c>
      <c r="E14" t="s">
        <v>2</v>
      </c>
      <c r="F14" t="s">
        <v>3</v>
      </c>
      <c r="G14" t="s">
        <v>12</v>
      </c>
      <c r="H14" t="s">
        <v>13</v>
      </c>
      <c r="I14" t="s">
        <v>14</v>
      </c>
      <c r="J14" t="s">
        <v>15</v>
      </c>
      <c r="K14" t="s">
        <v>16</v>
      </c>
      <c r="L14" t="s">
        <v>26</v>
      </c>
      <c r="M14" t="s">
        <v>53</v>
      </c>
    </row>
    <row r="16" spans="1:13" x14ac:dyDescent="0.25">
      <c r="B16" s="5" t="s">
        <v>54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1:13" x14ac:dyDescent="0.25">
      <c r="B17" t="s">
        <v>8</v>
      </c>
      <c r="C17" s="1">
        <f>+$C$5*C16</f>
        <v>0</v>
      </c>
      <c r="D17" s="1">
        <f t="shared" ref="D17:K17" si="2">+$C$5*D16</f>
        <v>0</v>
      </c>
      <c r="E17" s="1">
        <f t="shared" si="2"/>
        <v>0</v>
      </c>
      <c r="F17" s="1">
        <f t="shared" si="2"/>
        <v>0</v>
      </c>
      <c r="G17" s="1">
        <f t="shared" si="2"/>
        <v>0</v>
      </c>
      <c r="H17" s="1">
        <f t="shared" si="2"/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2">
        <f>+C5*9</f>
        <v>0</v>
      </c>
      <c r="M17" s="2">
        <f>SUM(C17:K17)-L17</f>
        <v>0</v>
      </c>
    </row>
    <row r="18" spans="1:13" x14ac:dyDescent="0.25">
      <c r="C18" s="1"/>
      <c r="D18" s="1"/>
      <c r="E18" s="1"/>
      <c r="F18" s="1"/>
      <c r="G18" s="1"/>
      <c r="H18" s="1"/>
      <c r="I18" s="1"/>
      <c r="J18" s="1"/>
      <c r="K18" s="1"/>
    </row>
    <row r="19" spans="1:13" x14ac:dyDescent="0.25">
      <c r="B19" t="s">
        <v>6</v>
      </c>
      <c r="C19" s="1">
        <f>+$C6</f>
        <v>0</v>
      </c>
      <c r="D19" s="1">
        <f t="shared" ref="D19:K19" si="3">+$C6</f>
        <v>0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2">
        <f>K19*9</f>
        <v>0</v>
      </c>
      <c r="M19" s="2">
        <f>SUM(C19:K19)-L19</f>
        <v>0</v>
      </c>
    </row>
    <row r="20" spans="1:13" x14ac:dyDescent="0.25">
      <c r="B20" t="s">
        <v>5</v>
      </c>
      <c r="C20" s="1">
        <f t="shared" ref="C20:K23" si="4">+$C7</f>
        <v>0</v>
      </c>
      <c r="D20" s="1">
        <f t="shared" si="4"/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1">
        <f t="shared" si="4"/>
        <v>0</v>
      </c>
      <c r="K20" s="1">
        <f t="shared" si="4"/>
        <v>0</v>
      </c>
      <c r="L20" s="2">
        <f t="shared" ref="L20:L23" si="5">K20*9</f>
        <v>0</v>
      </c>
      <c r="M20" s="2">
        <f>SUM(C20:K20)-L20</f>
        <v>0</v>
      </c>
    </row>
    <row r="21" spans="1:13" x14ac:dyDescent="0.25">
      <c r="B21" t="s">
        <v>100</v>
      </c>
      <c r="C21" s="1">
        <f t="shared" si="4"/>
        <v>0</v>
      </c>
      <c r="D21" s="1">
        <f t="shared" si="4"/>
        <v>0</v>
      </c>
      <c r="E21" s="1">
        <f t="shared" si="4"/>
        <v>0</v>
      </c>
      <c r="F21" s="1">
        <f t="shared" si="4"/>
        <v>0</v>
      </c>
      <c r="G21" s="1">
        <f t="shared" si="4"/>
        <v>0</v>
      </c>
      <c r="H21" s="1">
        <f t="shared" si="4"/>
        <v>0</v>
      </c>
      <c r="I21" s="1">
        <f t="shared" si="4"/>
        <v>0</v>
      </c>
      <c r="J21" s="1">
        <f t="shared" si="4"/>
        <v>0</v>
      </c>
      <c r="K21" s="1">
        <f t="shared" si="4"/>
        <v>0</v>
      </c>
      <c r="L21" s="2">
        <f t="shared" si="5"/>
        <v>0</v>
      </c>
      <c r="M21" s="2">
        <f>SUM(C21:K21)-L21</f>
        <v>0</v>
      </c>
    </row>
    <row r="22" spans="1:13" x14ac:dyDescent="0.25">
      <c r="B22" t="s">
        <v>10</v>
      </c>
      <c r="C22" s="1">
        <f t="shared" si="4"/>
        <v>0</v>
      </c>
      <c r="D22" s="1">
        <f t="shared" si="4"/>
        <v>0</v>
      </c>
      <c r="E22" s="1">
        <f t="shared" si="4"/>
        <v>0</v>
      </c>
      <c r="F22" s="1">
        <f t="shared" si="4"/>
        <v>0</v>
      </c>
      <c r="G22" s="1">
        <f t="shared" si="4"/>
        <v>0</v>
      </c>
      <c r="H22" s="1">
        <f t="shared" si="4"/>
        <v>0</v>
      </c>
      <c r="I22" s="1">
        <f t="shared" si="4"/>
        <v>0</v>
      </c>
      <c r="J22" s="1">
        <f t="shared" si="4"/>
        <v>0</v>
      </c>
      <c r="K22" s="1">
        <f t="shared" si="4"/>
        <v>0</v>
      </c>
      <c r="L22" s="2">
        <f t="shared" si="5"/>
        <v>0</v>
      </c>
      <c r="M22" s="2">
        <f>SUM(C22:K22)-L22</f>
        <v>0</v>
      </c>
    </row>
    <row r="23" spans="1:13" x14ac:dyDescent="0.25">
      <c r="B23" t="s">
        <v>11</v>
      </c>
      <c r="C23" s="1">
        <f t="shared" si="4"/>
        <v>0</v>
      </c>
      <c r="D23" s="1">
        <f t="shared" si="4"/>
        <v>0</v>
      </c>
      <c r="E23" s="1">
        <f t="shared" si="4"/>
        <v>0</v>
      </c>
      <c r="F23" s="1">
        <f t="shared" si="4"/>
        <v>0</v>
      </c>
      <c r="G23" s="1">
        <f t="shared" si="4"/>
        <v>0</v>
      </c>
      <c r="H23" s="1">
        <f t="shared" si="4"/>
        <v>0</v>
      </c>
      <c r="I23" s="1">
        <f t="shared" si="4"/>
        <v>0</v>
      </c>
      <c r="J23" s="1">
        <f t="shared" si="4"/>
        <v>0</v>
      </c>
      <c r="K23" s="1">
        <f t="shared" si="4"/>
        <v>0</v>
      </c>
      <c r="L23" s="2">
        <f t="shared" si="5"/>
        <v>0</v>
      </c>
      <c r="M23" s="2">
        <f>SUM(C23:K23)-L23</f>
        <v>0</v>
      </c>
    </row>
    <row r="24" spans="1:13" x14ac:dyDescent="0.25">
      <c r="C24" s="1"/>
      <c r="D24" s="1"/>
      <c r="E24" s="1"/>
      <c r="F24" s="1"/>
      <c r="G24" s="1"/>
      <c r="H24" s="1"/>
      <c r="I24" s="1"/>
      <c r="J24" s="1"/>
      <c r="K24" s="1"/>
    </row>
    <row r="25" spans="1:13" x14ac:dyDescent="0.25">
      <c r="B25" t="s">
        <v>17</v>
      </c>
      <c r="C25" s="1">
        <f>C17-SUM(C19:C24)</f>
        <v>0</v>
      </c>
      <c r="D25" s="1">
        <f t="shared" ref="D25:K25" si="6">D17-SUM(D19:D24)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6"/>
        <v>0</v>
      </c>
      <c r="I25" s="1">
        <f t="shared" si="6"/>
        <v>0</v>
      </c>
      <c r="J25" s="1">
        <f t="shared" si="6"/>
        <v>0</v>
      </c>
      <c r="K25" s="1">
        <f t="shared" si="6"/>
        <v>0</v>
      </c>
      <c r="L25" s="1">
        <f t="shared" ref="L25" si="7">L17-SUM(L19:L23)</f>
        <v>0</v>
      </c>
      <c r="M25" s="2">
        <f>SUM(C25:K25)-L25</f>
        <v>0</v>
      </c>
    </row>
    <row r="26" spans="1:13" x14ac:dyDescent="0.25">
      <c r="C26" s="1"/>
      <c r="D26" s="1"/>
      <c r="E26" s="1"/>
      <c r="F26" s="1"/>
      <c r="G26" s="1"/>
      <c r="H26" s="1"/>
      <c r="I26" s="1"/>
      <c r="J26" s="1"/>
      <c r="K26" s="1"/>
    </row>
    <row r="27" spans="1:13" x14ac:dyDescent="0.25">
      <c r="B27" t="s">
        <v>18</v>
      </c>
      <c r="C27" s="1"/>
      <c r="D27" s="1"/>
      <c r="E27" s="1"/>
      <c r="F27" s="1"/>
      <c r="G27" s="1"/>
      <c r="H27" s="1"/>
      <c r="I27" s="1"/>
      <c r="J27" s="1"/>
      <c r="K27" s="1"/>
    </row>
    <row r="28" spans="1:13" x14ac:dyDescent="0.25">
      <c r="C28" s="1"/>
      <c r="D28" s="1"/>
      <c r="E28" s="1"/>
      <c r="F28" s="1"/>
      <c r="G28" s="1"/>
      <c r="H28" s="1"/>
      <c r="I28" s="1"/>
      <c r="J28" s="1"/>
      <c r="K28" s="1"/>
    </row>
    <row r="29" spans="1:13" x14ac:dyDescent="0.25">
      <c r="B29" t="s">
        <v>19</v>
      </c>
      <c r="C29" s="11"/>
      <c r="D29" s="6">
        <f>C29</f>
        <v>0</v>
      </c>
      <c r="E29" s="6">
        <f>D29</f>
        <v>0</v>
      </c>
      <c r="F29" s="17"/>
      <c r="G29" s="1"/>
      <c r="H29" s="1"/>
      <c r="I29" s="1"/>
      <c r="J29" s="1"/>
      <c r="K29" s="1"/>
    </row>
    <row r="30" spans="1:13" x14ac:dyDescent="0.25">
      <c r="A30" s="22"/>
      <c r="B30" t="s">
        <v>30</v>
      </c>
      <c r="C30" s="23">
        <f>A30*600*4</f>
        <v>0</v>
      </c>
      <c r="D30" s="6">
        <f>C30</f>
        <v>0</v>
      </c>
      <c r="E30" s="6">
        <f>D30</f>
        <v>0</v>
      </c>
      <c r="F30" s="1"/>
      <c r="G30" s="1"/>
      <c r="H30" s="1"/>
      <c r="I30" s="1"/>
      <c r="J30" s="1"/>
      <c r="K30" s="1"/>
    </row>
    <row r="31" spans="1:13" x14ac:dyDescent="0.25">
      <c r="A31" t="s">
        <v>81</v>
      </c>
      <c r="B31" t="s">
        <v>47</v>
      </c>
      <c r="C31" s="11"/>
      <c r="D31" s="1">
        <f>-C31</f>
        <v>0</v>
      </c>
      <c r="E31" s="18" t="s">
        <v>61</v>
      </c>
      <c r="F31" s="1"/>
      <c r="G31" s="1"/>
      <c r="H31" s="1"/>
      <c r="I31" s="1"/>
      <c r="J31" s="1"/>
      <c r="K31" s="1"/>
    </row>
    <row r="32" spans="1:13" x14ac:dyDescent="0.25">
      <c r="A32" t="s">
        <v>88</v>
      </c>
      <c r="B32" t="s">
        <v>75</v>
      </c>
      <c r="C32" s="11"/>
      <c r="D32" s="11"/>
      <c r="E32" s="11"/>
      <c r="F32" s="1">
        <f>SUM(C32:E32)*-1</f>
        <v>0</v>
      </c>
      <c r="G32" s="1"/>
      <c r="H32" s="1"/>
      <c r="I32" s="1"/>
      <c r="J32" s="1"/>
      <c r="K32" s="1"/>
    </row>
    <row r="33" spans="1:13" x14ac:dyDescent="0.25">
      <c r="B33" t="s">
        <v>22</v>
      </c>
      <c r="C33" s="11"/>
      <c r="D33" s="11"/>
      <c r="E33" s="11"/>
      <c r="F33" s="16" t="s">
        <v>74</v>
      </c>
      <c r="G33" s="1"/>
      <c r="H33" s="1"/>
      <c r="I33" s="1"/>
      <c r="J33" s="1"/>
      <c r="K33" s="1"/>
    </row>
    <row r="34" spans="1:13" x14ac:dyDescent="0.25">
      <c r="B34" t="s">
        <v>24</v>
      </c>
      <c r="C34" s="1"/>
      <c r="D34" s="1">
        <f>L5</f>
        <v>0</v>
      </c>
      <c r="E34" s="1"/>
      <c r="F34" s="1"/>
      <c r="G34" s="1"/>
      <c r="H34" s="1"/>
      <c r="I34" s="1"/>
      <c r="J34" s="1"/>
      <c r="K34" s="1"/>
    </row>
    <row r="35" spans="1:13" x14ac:dyDescent="0.25">
      <c r="B35" t="s">
        <v>48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1:13" x14ac:dyDescent="0.25">
      <c r="C36" s="1"/>
      <c r="D36" s="1"/>
      <c r="E36" s="1"/>
      <c r="F36" s="1"/>
      <c r="G36" s="1"/>
      <c r="H36" s="1"/>
      <c r="I36" s="1"/>
      <c r="J36" s="1"/>
      <c r="K36" s="1"/>
    </row>
    <row r="37" spans="1:13" x14ac:dyDescent="0.25">
      <c r="B37" t="s">
        <v>20</v>
      </c>
      <c r="C37" s="1">
        <f>SUM(C25:C36)</f>
        <v>0</v>
      </c>
      <c r="D37" s="1">
        <f t="shared" ref="D37:K37" si="8">SUM(D25:D36)</f>
        <v>0</v>
      </c>
      <c r="E37" s="1">
        <f t="shared" si="8"/>
        <v>0</v>
      </c>
      <c r="F37" s="1">
        <f t="shared" si="8"/>
        <v>0</v>
      </c>
      <c r="G37" s="1">
        <f t="shared" si="8"/>
        <v>0</v>
      </c>
      <c r="H37" s="1">
        <f t="shared" si="8"/>
        <v>0</v>
      </c>
      <c r="I37" s="1">
        <f t="shared" si="8"/>
        <v>0</v>
      </c>
      <c r="J37" s="1">
        <f t="shared" si="8"/>
        <v>0</v>
      </c>
      <c r="K37" s="1">
        <f t="shared" si="8"/>
        <v>0</v>
      </c>
      <c r="L37" s="1">
        <f t="shared" ref="L37" si="9">SUM(L25:L35)</f>
        <v>0</v>
      </c>
      <c r="M37" s="2"/>
    </row>
    <row r="38" spans="1:13" x14ac:dyDescent="0.25">
      <c r="B38" t="s">
        <v>23</v>
      </c>
      <c r="C38" s="1">
        <f>C12+C37</f>
        <v>0</v>
      </c>
      <c r="D38" s="1">
        <f>C38+D37</f>
        <v>0</v>
      </c>
      <c r="E38" s="1">
        <f>D38+E37</f>
        <v>0</v>
      </c>
      <c r="F38" s="1">
        <f>E38+F37</f>
        <v>0</v>
      </c>
      <c r="G38" s="1">
        <f t="shared" ref="G38:K38" si="10">F38+G37</f>
        <v>0</v>
      </c>
      <c r="H38" s="1">
        <f t="shared" si="10"/>
        <v>0</v>
      </c>
      <c r="I38" s="1">
        <f t="shared" si="10"/>
        <v>0</v>
      </c>
      <c r="J38" s="1">
        <f t="shared" si="10"/>
        <v>0</v>
      </c>
      <c r="K38" s="1">
        <f t="shared" si="10"/>
        <v>0</v>
      </c>
      <c r="L38" s="2">
        <f>L37+L12</f>
        <v>100000</v>
      </c>
      <c r="M38" s="2">
        <f>K38-L38</f>
        <v>-100000</v>
      </c>
    </row>
    <row r="39" spans="1:13" x14ac:dyDescent="0.25">
      <c r="M39" t="s">
        <v>52</v>
      </c>
    </row>
    <row r="43" spans="1:13" x14ac:dyDescent="0.25">
      <c r="A43" t="s">
        <v>72</v>
      </c>
    </row>
    <row r="44" spans="1:13" x14ac:dyDescent="0.25">
      <c r="A44" t="s">
        <v>73</v>
      </c>
    </row>
  </sheetData>
  <sheetProtection algorithmName="SHA-512" hashValue="JQQ3BIljpGr+iJm8LZws5N4C0KF+17YKa0GWhz9+/bsHVAtGV9UMn4H0GRONjYPNZaMG8r3R8FlWuqtnaYScgg==" saltValue="UIjUXHC4rx0W24eTCbIGsA==" spinCount="100000" sheet="1" objects="1" scenarios="1" formatColumns="0" formatRows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C259F-81EC-488A-9287-73799801E908}">
  <dimension ref="A1:M44"/>
  <sheetViews>
    <sheetView zoomScale="80" zoomScaleNormal="80" workbookViewId="0"/>
  </sheetViews>
  <sheetFormatPr defaultRowHeight="15" x14ac:dyDescent="0.25"/>
  <cols>
    <col min="1" max="1" width="33" customWidth="1"/>
    <col min="2" max="2" width="26.7109375" customWidth="1"/>
    <col min="3" max="3" width="14.28515625" bestFit="1" customWidth="1"/>
    <col min="4" max="4" width="14.7109375" customWidth="1"/>
    <col min="5" max="5" width="13.28515625" bestFit="1" customWidth="1"/>
    <col min="6" max="6" width="14.7109375" bestFit="1" customWidth="1"/>
    <col min="7" max="7" width="13.28515625" bestFit="1" customWidth="1"/>
    <col min="8" max="8" width="16.85546875" customWidth="1"/>
    <col min="9" max="10" width="13.28515625" bestFit="1" customWidth="1"/>
    <col min="11" max="11" width="15.140625" bestFit="1" customWidth="1"/>
    <col min="12" max="12" width="18.7109375" customWidth="1"/>
    <col min="13" max="13" width="15.140625" customWidth="1"/>
  </cols>
  <sheetData>
    <row r="1" spans="1:13" x14ac:dyDescent="0.25">
      <c r="A1" t="s">
        <v>51</v>
      </c>
      <c r="B1" s="12" t="s">
        <v>45</v>
      </c>
      <c r="C1" s="5" t="s">
        <v>82</v>
      </c>
      <c r="D1" s="9"/>
      <c r="E1" s="8"/>
      <c r="F1" s="25" t="s">
        <v>83</v>
      </c>
      <c r="G1" s="26"/>
      <c r="H1" s="26"/>
      <c r="I1" s="26"/>
      <c r="J1" s="26"/>
      <c r="K1" s="26"/>
      <c r="L1" s="26"/>
      <c r="M1" s="27"/>
    </row>
    <row r="2" spans="1:13" x14ac:dyDescent="0.25">
      <c r="A2" t="s">
        <v>58</v>
      </c>
      <c r="C2" s="5" t="s">
        <v>50</v>
      </c>
      <c r="D2" s="10"/>
      <c r="E2" s="8"/>
      <c r="F2" s="28" t="s">
        <v>84</v>
      </c>
      <c r="G2" s="29"/>
      <c r="H2" s="29"/>
      <c r="I2" s="29"/>
      <c r="J2" s="29"/>
      <c r="K2" s="29"/>
      <c r="L2" s="29"/>
      <c r="M2" s="30"/>
    </row>
    <row r="3" spans="1:13" x14ac:dyDescent="0.25">
      <c r="F3" s="28" t="s">
        <v>85</v>
      </c>
      <c r="G3" s="29"/>
      <c r="H3" s="29"/>
      <c r="I3" s="29"/>
      <c r="J3" s="29"/>
      <c r="K3" s="29"/>
      <c r="L3" s="29"/>
      <c r="M3" s="30"/>
    </row>
    <row r="4" spans="1:13" ht="15.75" thickBot="1" x14ac:dyDescent="0.3">
      <c r="B4" t="s">
        <v>37</v>
      </c>
      <c r="F4" s="31" t="s">
        <v>86</v>
      </c>
      <c r="G4" s="32"/>
      <c r="H4" s="32"/>
      <c r="I4" s="32"/>
      <c r="J4" s="32"/>
      <c r="K4" s="32"/>
      <c r="L4" s="32"/>
      <c r="M4" s="33"/>
    </row>
    <row r="5" spans="1:13" x14ac:dyDescent="0.25">
      <c r="A5" t="s">
        <v>55</v>
      </c>
      <c r="B5" s="11"/>
      <c r="C5" s="1">
        <f t="shared" ref="C5:C10" si="0">B5/12</f>
        <v>0</v>
      </c>
      <c r="F5" s="3" t="s">
        <v>28</v>
      </c>
      <c r="G5" t="s">
        <v>43</v>
      </c>
      <c r="I5" s="11"/>
      <c r="K5" s="5" t="s">
        <v>56</v>
      </c>
      <c r="L5" s="1">
        <f>(C6-I6-J7)*2.5</f>
        <v>0</v>
      </c>
    </row>
    <row r="6" spans="1:13" x14ac:dyDescent="0.25">
      <c r="A6" t="s">
        <v>38</v>
      </c>
      <c r="B6" s="11"/>
      <c r="C6" s="1">
        <f t="shared" si="0"/>
        <v>0</v>
      </c>
      <c r="F6" s="21"/>
      <c r="G6" t="s">
        <v>44</v>
      </c>
      <c r="I6" s="1">
        <f>I5/12</f>
        <v>0</v>
      </c>
      <c r="K6" s="5" t="s">
        <v>25</v>
      </c>
      <c r="L6" s="2">
        <f>IF((SUM(D19:E21)-(SUM(D29:E29))/2)&gt;L5,L5,(SUM(D19:E21)-(SUM(D29:E29))/2))</f>
        <v>0</v>
      </c>
    </row>
    <row r="7" spans="1:13" x14ac:dyDescent="0.25">
      <c r="A7" t="s">
        <v>41</v>
      </c>
      <c r="B7" s="11"/>
      <c r="C7" s="1">
        <f t="shared" si="0"/>
        <v>0</v>
      </c>
      <c r="G7" s="13" t="s">
        <v>76</v>
      </c>
      <c r="I7" s="14"/>
      <c r="J7" s="1">
        <f>+C6*I7</f>
        <v>0</v>
      </c>
      <c r="K7" s="5" t="s">
        <v>53</v>
      </c>
      <c r="L7" s="2">
        <f>L6-L5</f>
        <v>0</v>
      </c>
    </row>
    <row r="8" spans="1:13" x14ac:dyDescent="0.25">
      <c r="A8" t="s">
        <v>98</v>
      </c>
      <c r="B8" s="11"/>
      <c r="C8" s="1">
        <f t="shared" si="0"/>
        <v>0</v>
      </c>
      <c r="F8" t="s">
        <v>29</v>
      </c>
      <c r="G8" s="13" t="s">
        <v>77</v>
      </c>
    </row>
    <row r="9" spans="1:13" x14ac:dyDescent="0.25">
      <c r="A9" t="s">
        <v>39</v>
      </c>
      <c r="B9" s="11"/>
      <c r="C9" s="1">
        <f t="shared" si="0"/>
        <v>0</v>
      </c>
      <c r="F9" s="21"/>
      <c r="G9" s="13" t="s">
        <v>78</v>
      </c>
    </row>
    <row r="10" spans="1:13" x14ac:dyDescent="0.25">
      <c r="A10" t="s">
        <v>40</v>
      </c>
      <c r="B10" s="11"/>
      <c r="C10" s="1">
        <f t="shared" si="0"/>
        <v>0</v>
      </c>
      <c r="G10" s="13" t="s">
        <v>79</v>
      </c>
    </row>
    <row r="11" spans="1:13" x14ac:dyDescent="0.25">
      <c r="G11" s="13" t="s">
        <v>80</v>
      </c>
    </row>
    <row r="12" spans="1:13" x14ac:dyDescent="0.25">
      <c r="B12" t="s">
        <v>21</v>
      </c>
      <c r="C12" s="34">
        <v>0</v>
      </c>
      <c r="D12" s="2">
        <f>C40</f>
        <v>0</v>
      </c>
      <c r="E12" s="2">
        <f>D40</f>
        <v>0</v>
      </c>
      <c r="F12" s="2">
        <f>E40</f>
        <v>0</v>
      </c>
      <c r="G12" s="2">
        <f t="shared" ref="G12:K12" si="1">F40</f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1">
        <v>100000</v>
      </c>
    </row>
    <row r="13" spans="1:13" x14ac:dyDescent="0.25">
      <c r="C13" s="1"/>
    </row>
    <row r="14" spans="1:13" x14ac:dyDescent="0.25">
      <c r="C14" t="s">
        <v>0</v>
      </c>
      <c r="D14" t="s">
        <v>1</v>
      </c>
      <c r="E14" t="s">
        <v>2</v>
      </c>
      <c r="F14" t="s">
        <v>3</v>
      </c>
      <c r="G14" t="s">
        <v>12</v>
      </c>
      <c r="H14" t="s">
        <v>13</v>
      </c>
      <c r="I14" t="s">
        <v>14</v>
      </c>
      <c r="J14" t="s">
        <v>15</v>
      </c>
      <c r="K14" t="s">
        <v>16</v>
      </c>
      <c r="L14" t="s">
        <v>59</v>
      </c>
      <c r="M14" t="s">
        <v>53</v>
      </c>
    </row>
    <row r="16" spans="1:13" x14ac:dyDescent="0.25">
      <c r="B16" s="5" t="s">
        <v>54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1:13" x14ac:dyDescent="0.25">
      <c r="B17" t="s">
        <v>8</v>
      </c>
      <c r="C17" s="1">
        <f>+$C$5*C16</f>
        <v>0</v>
      </c>
      <c r="D17" s="1">
        <f t="shared" ref="D17:K17" si="2">+$C$5*D16</f>
        <v>0</v>
      </c>
      <c r="E17" s="1">
        <f t="shared" si="2"/>
        <v>0</v>
      </c>
      <c r="F17" s="1">
        <f t="shared" si="2"/>
        <v>0</v>
      </c>
      <c r="G17" s="1">
        <f t="shared" si="2"/>
        <v>0</v>
      </c>
      <c r="H17" s="1">
        <f t="shared" si="2"/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2">
        <f>+C5*9</f>
        <v>0</v>
      </c>
      <c r="M17" s="2">
        <f>SUM(C17:K17)-L17</f>
        <v>0</v>
      </c>
    </row>
    <row r="18" spans="1:13" x14ac:dyDescent="0.25">
      <c r="C18" s="1"/>
      <c r="D18" s="1"/>
      <c r="E18" s="1"/>
      <c r="F18" s="1"/>
      <c r="G18" s="1"/>
      <c r="H18" s="1"/>
      <c r="I18" s="1"/>
      <c r="J18" s="1"/>
      <c r="K18" s="1"/>
    </row>
    <row r="19" spans="1:13" x14ac:dyDescent="0.25">
      <c r="B19" t="s">
        <v>6</v>
      </c>
      <c r="C19" s="1">
        <f>+$C6</f>
        <v>0</v>
      </c>
      <c r="D19" s="1">
        <f t="shared" ref="D19:K19" si="3">+$C6</f>
        <v>0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2">
        <f>K19*9</f>
        <v>0</v>
      </c>
      <c r="M19" s="2">
        <f>SUM(C19:K19)-L19</f>
        <v>0</v>
      </c>
    </row>
    <row r="20" spans="1:13" x14ac:dyDescent="0.25">
      <c r="B20" t="s">
        <v>5</v>
      </c>
      <c r="C20" s="1">
        <f t="shared" ref="C20:K23" si="4">+$C7</f>
        <v>0</v>
      </c>
      <c r="D20" s="1">
        <f t="shared" si="4"/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1">
        <f t="shared" si="4"/>
        <v>0</v>
      </c>
      <c r="K20" s="1">
        <f t="shared" si="4"/>
        <v>0</v>
      </c>
      <c r="L20" s="2">
        <f t="shared" ref="L20:L23" si="5">K20*9</f>
        <v>0</v>
      </c>
      <c r="M20" s="2">
        <f>SUM(C20:K20)-L20</f>
        <v>0</v>
      </c>
    </row>
    <row r="21" spans="1:13" x14ac:dyDescent="0.25">
      <c r="B21" t="s">
        <v>99</v>
      </c>
      <c r="C21" s="1">
        <f t="shared" si="4"/>
        <v>0</v>
      </c>
      <c r="D21" s="1">
        <f t="shared" si="4"/>
        <v>0</v>
      </c>
      <c r="E21" s="1">
        <f t="shared" si="4"/>
        <v>0</v>
      </c>
      <c r="F21" s="1">
        <f t="shared" si="4"/>
        <v>0</v>
      </c>
      <c r="G21" s="1">
        <f t="shared" si="4"/>
        <v>0</v>
      </c>
      <c r="H21" s="1">
        <f t="shared" si="4"/>
        <v>0</v>
      </c>
      <c r="I21" s="1">
        <f t="shared" si="4"/>
        <v>0</v>
      </c>
      <c r="J21" s="1">
        <f t="shared" si="4"/>
        <v>0</v>
      </c>
      <c r="K21" s="1">
        <f t="shared" si="4"/>
        <v>0</v>
      </c>
      <c r="L21" s="2">
        <f t="shared" si="5"/>
        <v>0</v>
      </c>
      <c r="M21" s="2">
        <f>SUM(C21:K21)-L21</f>
        <v>0</v>
      </c>
    </row>
    <row r="22" spans="1:13" x14ac:dyDescent="0.25">
      <c r="B22" t="s">
        <v>10</v>
      </c>
      <c r="C22" s="1">
        <f t="shared" si="4"/>
        <v>0</v>
      </c>
      <c r="D22" s="1">
        <f t="shared" si="4"/>
        <v>0</v>
      </c>
      <c r="E22" s="1">
        <f t="shared" si="4"/>
        <v>0</v>
      </c>
      <c r="F22" s="1">
        <f t="shared" si="4"/>
        <v>0</v>
      </c>
      <c r="G22" s="1">
        <f t="shared" si="4"/>
        <v>0</v>
      </c>
      <c r="H22" s="1">
        <f t="shared" si="4"/>
        <v>0</v>
      </c>
      <c r="I22" s="1">
        <f t="shared" si="4"/>
        <v>0</v>
      </c>
      <c r="J22" s="1">
        <f t="shared" si="4"/>
        <v>0</v>
      </c>
      <c r="K22" s="1">
        <f t="shared" si="4"/>
        <v>0</v>
      </c>
      <c r="L22" s="2">
        <f t="shared" si="5"/>
        <v>0</v>
      </c>
      <c r="M22" s="2">
        <f>SUM(C22:K22)-L22</f>
        <v>0</v>
      </c>
    </row>
    <row r="23" spans="1:13" x14ac:dyDescent="0.25">
      <c r="B23" t="s">
        <v>11</v>
      </c>
      <c r="C23" s="1">
        <f t="shared" si="4"/>
        <v>0</v>
      </c>
      <c r="D23" s="1">
        <f t="shared" si="4"/>
        <v>0</v>
      </c>
      <c r="E23" s="1">
        <f t="shared" si="4"/>
        <v>0</v>
      </c>
      <c r="F23" s="1">
        <f t="shared" si="4"/>
        <v>0</v>
      </c>
      <c r="G23" s="1">
        <f t="shared" si="4"/>
        <v>0</v>
      </c>
      <c r="H23" s="1">
        <f t="shared" si="4"/>
        <v>0</v>
      </c>
      <c r="I23" s="1">
        <f t="shared" si="4"/>
        <v>0</v>
      </c>
      <c r="J23" s="1">
        <f t="shared" si="4"/>
        <v>0</v>
      </c>
      <c r="K23" s="1">
        <f t="shared" si="4"/>
        <v>0</v>
      </c>
      <c r="L23" s="2">
        <f t="shared" si="5"/>
        <v>0</v>
      </c>
      <c r="M23" s="2">
        <f>SUM(C23:K23)-L23</f>
        <v>0</v>
      </c>
    </row>
    <row r="24" spans="1:13" x14ac:dyDescent="0.25">
      <c r="C24" s="1"/>
      <c r="D24" s="1"/>
      <c r="E24" s="1"/>
      <c r="F24" s="1"/>
      <c r="G24" s="1"/>
      <c r="H24" s="1"/>
      <c r="I24" s="1"/>
      <c r="J24" s="1"/>
      <c r="K24" s="1"/>
    </row>
    <row r="25" spans="1:13" x14ac:dyDescent="0.25">
      <c r="B25" t="s">
        <v>17</v>
      </c>
      <c r="C25" s="1">
        <f>C17-SUM(C19:C24)</f>
        <v>0</v>
      </c>
      <c r="D25" s="1">
        <f t="shared" ref="D25:K25" si="6">D17-SUM(D19:D24)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6"/>
        <v>0</v>
      </c>
      <c r="I25" s="1">
        <f t="shared" si="6"/>
        <v>0</v>
      </c>
      <c r="J25" s="1">
        <f t="shared" si="6"/>
        <v>0</v>
      </c>
      <c r="K25" s="1">
        <f t="shared" si="6"/>
        <v>0</v>
      </c>
      <c r="L25" s="1">
        <f t="shared" ref="L25" si="7">L17-SUM(L19:L23)</f>
        <v>0</v>
      </c>
      <c r="M25" s="2">
        <f>SUM(C25:K25)-L25</f>
        <v>0</v>
      </c>
    </row>
    <row r="26" spans="1:13" x14ac:dyDescent="0.25">
      <c r="C26" s="1"/>
      <c r="D26" s="1"/>
      <c r="E26" s="1"/>
      <c r="F26" s="1"/>
      <c r="G26" s="1"/>
      <c r="H26" s="1"/>
      <c r="I26" s="1"/>
      <c r="J26" s="1"/>
      <c r="K26" s="1"/>
    </row>
    <row r="27" spans="1:13" x14ac:dyDescent="0.25">
      <c r="B27" t="s">
        <v>18</v>
      </c>
      <c r="C27" s="1"/>
      <c r="D27" s="1"/>
      <c r="E27" s="1"/>
      <c r="F27" s="1"/>
      <c r="G27" s="1"/>
      <c r="H27" s="1"/>
      <c r="I27" s="1"/>
      <c r="J27" s="1"/>
      <c r="K27" s="1"/>
    </row>
    <row r="28" spans="1:13" x14ac:dyDescent="0.25">
      <c r="C28" s="1"/>
      <c r="D28" s="1"/>
      <c r="E28" s="1"/>
      <c r="F28" s="1"/>
      <c r="G28" s="1"/>
      <c r="H28" s="1"/>
      <c r="I28" s="1"/>
      <c r="J28" s="1"/>
      <c r="K28" s="1"/>
    </row>
    <row r="29" spans="1:13" x14ac:dyDescent="0.25">
      <c r="B29" t="s">
        <v>19</v>
      </c>
      <c r="C29" s="11"/>
      <c r="D29" s="1">
        <f>C29</f>
        <v>0</v>
      </c>
      <c r="E29" s="1">
        <f>D29</f>
        <v>0</v>
      </c>
      <c r="F29" s="11"/>
      <c r="G29" s="11"/>
      <c r="H29" s="11"/>
      <c r="I29" s="11"/>
      <c r="J29" s="11"/>
      <c r="K29" s="11"/>
    </row>
    <row r="30" spans="1:13" x14ac:dyDescent="0.25">
      <c r="B30" t="s">
        <v>31</v>
      </c>
      <c r="C30" s="11">
        <f>(C19-C29)*0.25</f>
        <v>0</v>
      </c>
      <c r="D30" s="11">
        <f t="shared" ref="D30:E30" si="8">(D19-D29)*0.25</f>
        <v>0</v>
      </c>
      <c r="E30" s="11">
        <f t="shared" si="8"/>
        <v>0</v>
      </c>
      <c r="F30" s="1"/>
      <c r="G30" s="1"/>
      <c r="H30" s="1"/>
      <c r="I30" s="1"/>
      <c r="J30" s="1"/>
      <c r="K30" s="1"/>
    </row>
    <row r="31" spans="1:13" x14ac:dyDescent="0.25">
      <c r="A31" s="22">
        <v>0</v>
      </c>
      <c r="B31" t="s">
        <v>30</v>
      </c>
      <c r="C31" s="24">
        <f>A31*600*4</f>
        <v>0</v>
      </c>
      <c r="D31" s="1">
        <f>C31</f>
        <v>0</v>
      </c>
      <c r="E31" s="1">
        <f>D31</f>
        <v>0</v>
      </c>
      <c r="F31" s="1"/>
      <c r="G31" s="1"/>
      <c r="H31" s="1"/>
      <c r="I31" s="1"/>
      <c r="J31" s="1"/>
      <c r="K31" s="1"/>
    </row>
    <row r="32" spans="1:13" x14ac:dyDescent="0.25">
      <c r="A32" t="s">
        <v>81</v>
      </c>
      <c r="B32" t="s">
        <v>47</v>
      </c>
      <c r="C32" s="15"/>
      <c r="D32" s="1">
        <f>-C32</f>
        <v>0</v>
      </c>
      <c r="E32" s="18" t="s">
        <v>61</v>
      </c>
      <c r="F32" s="1"/>
      <c r="G32" s="1"/>
      <c r="H32" s="1"/>
      <c r="I32" s="1"/>
      <c r="J32" s="1"/>
      <c r="K32" s="1"/>
    </row>
    <row r="33" spans="1:13" x14ac:dyDescent="0.25">
      <c r="A33" t="s">
        <v>88</v>
      </c>
      <c r="B33" t="s">
        <v>75</v>
      </c>
      <c r="C33" s="11"/>
      <c r="D33" s="11">
        <v>0</v>
      </c>
      <c r="E33" s="11">
        <v>0</v>
      </c>
      <c r="F33" s="1">
        <f>SUM(C33:E33)*-1</f>
        <v>0</v>
      </c>
      <c r="G33" s="1"/>
      <c r="H33" s="1"/>
      <c r="I33" s="1"/>
      <c r="J33" s="1"/>
      <c r="K33" s="1"/>
    </row>
    <row r="34" spans="1:13" x14ac:dyDescent="0.25">
      <c r="B34" t="s">
        <v>4</v>
      </c>
      <c r="C34" s="11"/>
      <c r="D34" s="11"/>
      <c r="E34" s="11"/>
      <c r="F34" s="11">
        <f>F21*0.25</f>
        <v>0</v>
      </c>
      <c r="G34" s="11">
        <f t="shared" ref="G34:K34" si="9">G21*0.25</f>
        <v>0</v>
      </c>
      <c r="H34" s="11">
        <f t="shared" si="9"/>
        <v>0</v>
      </c>
      <c r="I34" s="11">
        <f t="shared" si="9"/>
        <v>0</v>
      </c>
      <c r="J34" s="11">
        <f t="shared" si="9"/>
        <v>0</v>
      </c>
      <c r="K34" s="11">
        <f t="shared" si="9"/>
        <v>0</v>
      </c>
    </row>
    <row r="35" spans="1:13" x14ac:dyDescent="0.25">
      <c r="B35" t="s">
        <v>22</v>
      </c>
      <c r="C35" s="11"/>
      <c r="D35" s="11"/>
      <c r="E35" s="11"/>
      <c r="F35" s="16" t="s">
        <v>74</v>
      </c>
      <c r="G35" s="1"/>
      <c r="H35" s="1"/>
      <c r="I35" s="1"/>
      <c r="J35" s="1"/>
      <c r="K35" s="1"/>
    </row>
    <row r="36" spans="1:13" x14ac:dyDescent="0.25">
      <c r="B36" t="s">
        <v>24</v>
      </c>
      <c r="C36" s="1"/>
      <c r="D36" s="1">
        <f>L5</f>
        <v>0</v>
      </c>
      <c r="E36" s="1"/>
      <c r="F36" s="1"/>
      <c r="G36" s="1"/>
      <c r="H36" s="1"/>
      <c r="I36" s="1"/>
      <c r="J36" s="1"/>
      <c r="K36" s="1"/>
    </row>
    <row r="37" spans="1:13" x14ac:dyDescent="0.25">
      <c r="B37" t="s">
        <v>48</v>
      </c>
      <c r="C37" s="11"/>
      <c r="D37" s="11"/>
      <c r="E37" s="11"/>
      <c r="F37" s="11"/>
      <c r="G37" s="11"/>
      <c r="H37" s="11"/>
      <c r="I37" s="11"/>
      <c r="J37" s="11"/>
      <c r="K37" s="11"/>
      <c r="M37" s="2"/>
    </row>
    <row r="38" spans="1:13" x14ac:dyDescent="0.25">
      <c r="C38" s="1"/>
      <c r="D38" s="1"/>
      <c r="E38" s="1"/>
      <c r="F38" s="1"/>
      <c r="G38" s="1"/>
      <c r="H38" s="1"/>
      <c r="I38" s="1"/>
      <c r="J38" s="1"/>
      <c r="K38" s="1"/>
      <c r="M38" s="2"/>
    </row>
    <row r="39" spans="1:13" x14ac:dyDescent="0.25">
      <c r="B39" t="s">
        <v>20</v>
      </c>
      <c r="C39" s="1">
        <f>SUM(C25:C38)</f>
        <v>0</v>
      </c>
      <c r="D39" s="1">
        <f t="shared" ref="D39:K39" si="10">SUM(D25:D38)</f>
        <v>0</v>
      </c>
      <c r="E39" s="1">
        <f t="shared" si="10"/>
        <v>0</v>
      </c>
      <c r="F39" s="1">
        <f t="shared" si="10"/>
        <v>0</v>
      </c>
      <c r="G39" s="1">
        <f t="shared" si="10"/>
        <v>0</v>
      </c>
      <c r="H39" s="1">
        <f t="shared" si="10"/>
        <v>0</v>
      </c>
      <c r="I39" s="1">
        <f t="shared" si="10"/>
        <v>0</v>
      </c>
      <c r="J39" s="1">
        <f t="shared" si="10"/>
        <v>0</v>
      </c>
      <c r="K39" s="1">
        <f t="shared" si="10"/>
        <v>0</v>
      </c>
      <c r="L39" s="1">
        <f t="shared" ref="L39" si="11">SUM(L25:L37)</f>
        <v>0</v>
      </c>
    </row>
    <row r="40" spans="1:13" x14ac:dyDescent="0.25">
      <c r="B40" t="s">
        <v>23</v>
      </c>
      <c r="C40" s="1">
        <f>C12+C39</f>
        <v>0</v>
      </c>
      <c r="D40" s="1">
        <f>C40+D39</f>
        <v>0</v>
      </c>
      <c r="E40" s="1">
        <f>D40+E39</f>
        <v>0</v>
      </c>
      <c r="F40" s="1">
        <f>E40+F39</f>
        <v>0</v>
      </c>
      <c r="G40" s="1">
        <f t="shared" ref="G40:K40" si="12">F40+G39</f>
        <v>0</v>
      </c>
      <c r="H40" s="1">
        <f t="shared" si="12"/>
        <v>0</v>
      </c>
      <c r="I40" s="1">
        <f t="shared" si="12"/>
        <v>0</v>
      </c>
      <c r="J40" s="1">
        <f t="shared" si="12"/>
        <v>0</v>
      </c>
      <c r="K40" s="1">
        <f t="shared" si="12"/>
        <v>0</v>
      </c>
      <c r="L40" s="2">
        <f>L39+L12</f>
        <v>100000</v>
      </c>
      <c r="M40" s="2">
        <f>K40-L40</f>
        <v>-100000</v>
      </c>
    </row>
    <row r="41" spans="1:13" x14ac:dyDescent="0.25">
      <c r="M41" t="s">
        <v>52</v>
      </c>
    </row>
    <row r="43" spans="1:13" x14ac:dyDescent="0.25">
      <c r="A43" t="s">
        <v>72</v>
      </c>
    </row>
    <row r="44" spans="1:13" x14ac:dyDescent="0.25">
      <c r="A44" t="s">
        <v>73</v>
      </c>
    </row>
  </sheetData>
  <sheetProtection algorithmName="SHA-512" hashValue="mNN6fTVO38ZRVd/pdJfsu+WReFXZ0NAnPED93/UkWzR9qYZN2xfXJXQVdbPgZG2PYuIa80RFzNS/wkXWKsGKEg==" saltValue="TjPlKKAhkMhkjOteNiFTOg==" spinCount="100000" sheet="1" objects="1" scenarios="1" formatColumns="0" formatRows="0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2C846-C5E3-4CBA-89B2-66F06774545F}">
  <dimension ref="B1:E9"/>
  <sheetViews>
    <sheetView workbookViewId="0"/>
  </sheetViews>
  <sheetFormatPr defaultRowHeight="15" x14ac:dyDescent="0.25"/>
  <cols>
    <col min="2" max="2" width="23.140625" bestFit="1" customWidth="1"/>
    <col min="3" max="3" width="10.5703125" customWidth="1"/>
  </cols>
  <sheetData>
    <row r="1" spans="2:5" x14ac:dyDescent="0.25">
      <c r="C1" s="4" t="s">
        <v>45</v>
      </c>
    </row>
    <row r="4" spans="2:5" x14ac:dyDescent="0.25">
      <c r="B4" t="s">
        <v>60</v>
      </c>
      <c r="C4" s="7">
        <v>0</v>
      </c>
      <c r="D4">
        <f>C4/12</f>
        <v>0</v>
      </c>
      <c r="E4" t="s">
        <v>33</v>
      </c>
    </row>
    <row r="5" spans="2:5" x14ac:dyDescent="0.25">
      <c r="B5" t="s">
        <v>32</v>
      </c>
      <c r="D5">
        <f>48000/12</f>
        <v>4000</v>
      </c>
      <c r="E5" t="s">
        <v>33</v>
      </c>
    </row>
    <row r="6" spans="2:5" x14ac:dyDescent="0.25">
      <c r="B6" t="s">
        <v>34</v>
      </c>
      <c r="D6">
        <f>D4-D5</f>
        <v>-4000</v>
      </c>
      <c r="E6" t="s">
        <v>46</v>
      </c>
    </row>
    <row r="7" spans="2:5" x14ac:dyDescent="0.25">
      <c r="B7" t="s">
        <v>35</v>
      </c>
      <c r="D7">
        <f>D6*2.5*-1</f>
        <v>10000</v>
      </c>
    </row>
    <row r="9" spans="2:5" x14ac:dyDescent="0.25">
      <c r="B9" t="s">
        <v>36</v>
      </c>
    </row>
  </sheetData>
  <sheetProtection algorithmName="SHA-512" hashValue="GvPjtqJSsjILpEHvaaFJZnOnYe9lLt+YnEt7eMlBiQqcTMlAOtywqsUWgA9OptL3hlCK9+lE83F/a0NwvHQU0g==" saltValue="VCHMPaovwMt6d+1uV4Hwf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Delay - Full Year</vt:lpstr>
      <vt:lpstr> Perm Loss - Normal Return</vt:lpstr>
      <vt:lpstr>Perm Loss - New Normal</vt:lpstr>
      <vt:lpstr>Tax Credit n Unemployment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C. Boatsman</dc:creator>
  <cp:lastModifiedBy>Jerry Lindeman</cp:lastModifiedBy>
  <cp:lastPrinted>2020-04-01T22:03:35Z</cp:lastPrinted>
  <dcterms:created xsi:type="dcterms:W3CDTF">2020-03-31T11:29:51Z</dcterms:created>
  <dcterms:modified xsi:type="dcterms:W3CDTF">2020-04-04T13:06:28Z</dcterms:modified>
</cp:coreProperties>
</file>