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9"/>
  <workbookPr defaultThemeVersion="124226"/>
  <mc:AlternateContent xmlns:mc="http://schemas.openxmlformats.org/markup-compatibility/2006">
    <mc:Choice Requires="x15">
      <x15ac:absPath xmlns:x15ac="http://schemas.microsoft.com/office/spreadsheetml/2010/11/ac" url="/Users/adamdonshik/Downloads/"/>
    </mc:Choice>
  </mc:AlternateContent>
  <xr:revisionPtr revIDLastSave="0" documentId="13_ncr:1_{0B309C7C-7AE3-C348-A854-7917C2362FD5}" xr6:coauthVersionLast="47" xr6:coauthVersionMax="47" xr10:uidLastSave="{00000000-0000-0000-0000-000000000000}"/>
  <bookViews>
    <workbookView xWindow="240" yWindow="500" windowWidth="23900" windowHeight="21900" xr2:uid="{00000000-000D-0000-FFFF-FFFF00000000}"/>
  </bookViews>
  <sheets>
    <sheet name="Home" sheetId="1" r:id="rId1"/>
    <sheet name="Assessmen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0" i="2" l="1"/>
  <c r="K130" i="2" s="1"/>
  <c r="D130" i="2" s="1"/>
  <c r="J129" i="2"/>
  <c r="K129" i="2" s="1"/>
  <c r="D129" i="2" s="1"/>
  <c r="J128" i="2"/>
  <c r="K128" i="2" s="1"/>
  <c r="D128" i="2" s="1"/>
  <c r="J127" i="2"/>
  <c r="K127" i="2" s="1"/>
  <c r="D127" i="2" s="1"/>
  <c r="K126" i="2"/>
  <c r="D126" i="2" s="1"/>
  <c r="J126" i="2"/>
  <c r="J125" i="2"/>
  <c r="K125" i="2" s="1"/>
  <c r="D125" i="2" s="1"/>
  <c r="K124" i="2"/>
  <c r="D124" i="2" s="1"/>
  <c r="J124" i="2"/>
  <c r="K123" i="2"/>
  <c r="J123" i="2"/>
  <c r="D123" i="2"/>
  <c r="K122" i="2"/>
  <c r="D122" i="2" s="1"/>
  <c r="J122" i="2"/>
  <c r="J121" i="2"/>
  <c r="K121" i="2" s="1"/>
  <c r="D121" i="2" s="1"/>
  <c r="K120" i="2"/>
  <c r="D120" i="2" s="1"/>
  <c r="J120" i="2"/>
  <c r="K119" i="2"/>
  <c r="J119" i="2"/>
  <c r="D119" i="2"/>
  <c r="K118" i="2"/>
  <c r="D118" i="2" s="1"/>
  <c r="J118" i="2"/>
  <c r="J117" i="2"/>
  <c r="K117" i="2" s="1"/>
  <c r="D117" i="2" s="1"/>
  <c r="K116" i="2"/>
  <c r="D116" i="2" s="1"/>
  <c r="J116" i="2"/>
  <c r="K115" i="2"/>
  <c r="J115" i="2"/>
  <c r="D115" i="2"/>
  <c r="K114" i="2"/>
  <c r="D114" i="2" s="1"/>
  <c r="J114" i="2"/>
  <c r="J113" i="2"/>
  <c r="K113" i="2" s="1"/>
  <c r="D113" i="2" s="1"/>
  <c r="K112" i="2"/>
  <c r="D112" i="2" s="1"/>
  <c r="J112" i="2"/>
  <c r="K111" i="2"/>
  <c r="J111" i="2"/>
  <c r="D111" i="2"/>
  <c r="K110" i="2"/>
  <c r="D110" i="2" s="1"/>
  <c r="J110" i="2"/>
  <c r="J109" i="2"/>
  <c r="K109" i="2" s="1"/>
  <c r="D109" i="2" s="1"/>
  <c r="K108" i="2"/>
  <c r="D108" i="2" s="1"/>
  <c r="J108" i="2"/>
  <c r="K107" i="2"/>
  <c r="J107" i="2"/>
  <c r="D107" i="2"/>
  <c r="K106" i="2"/>
  <c r="D106" i="2" s="1"/>
  <c r="J106" i="2"/>
  <c r="J105" i="2"/>
  <c r="K105" i="2" s="1"/>
  <c r="D105" i="2" s="1"/>
  <c r="K104" i="2"/>
  <c r="D104" i="2" s="1"/>
  <c r="J104" i="2"/>
  <c r="K103" i="2"/>
  <c r="J103" i="2"/>
  <c r="D103" i="2"/>
  <c r="K102" i="2"/>
  <c r="D102" i="2" s="1"/>
  <c r="J102" i="2"/>
  <c r="J101" i="2"/>
  <c r="K101" i="2" s="1"/>
  <c r="D101" i="2" s="1"/>
  <c r="K100" i="2"/>
  <c r="D100" i="2" s="1"/>
  <c r="J100" i="2"/>
  <c r="K99" i="2"/>
  <c r="J99" i="2"/>
  <c r="D99" i="2"/>
  <c r="K98" i="2"/>
  <c r="D98" i="2" s="1"/>
  <c r="J98" i="2"/>
  <c r="J97" i="2"/>
  <c r="K97" i="2" s="1"/>
  <c r="D97" i="2" s="1"/>
  <c r="K96" i="2"/>
  <c r="D96" i="2" s="1"/>
  <c r="J96" i="2"/>
  <c r="K95" i="2"/>
  <c r="J95" i="2"/>
  <c r="D95" i="2"/>
  <c r="K94" i="2"/>
  <c r="D94" i="2" s="1"/>
  <c r="J94" i="2"/>
  <c r="J93" i="2"/>
  <c r="K93" i="2" s="1"/>
  <c r="D93" i="2" s="1"/>
  <c r="K92" i="2"/>
  <c r="D92" i="2" s="1"/>
  <c r="J92" i="2"/>
  <c r="K91" i="2"/>
  <c r="J91" i="2"/>
  <c r="D91" i="2"/>
  <c r="K90" i="2"/>
  <c r="D90" i="2" s="1"/>
  <c r="J90" i="2"/>
  <c r="J89" i="2"/>
  <c r="K89" i="2" s="1"/>
  <c r="D89" i="2" s="1"/>
  <c r="K88" i="2"/>
  <c r="D88" i="2" s="1"/>
  <c r="J88" i="2"/>
  <c r="K87" i="2"/>
  <c r="J87" i="2"/>
  <c r="D87" i="2"/>
  <c r="K86" i="2"/>
  <c r="D86" i="2" s="1"/>
  <c r="J86" i="2"/>
  <c r="J85" i="2"/>
  <c r="K85" i="2" s="1"/>
  <c r="D85" i="2" s="1"/>
  <c r="K84" i="2"/>
  <c r="D84" i="2" s="1"/>
  <c r="J84" i="2"/>
  <c r="K83" i="2"/>
  <c r="J83" i="2"/>
  <c r="D83" i="2"/>
  <c r="K82" i="2"/>
  <c r="D82" i="2" s="1"/>
  <c r="J82" i="2"/>
  <c r="J81" i="2"/>
  <c r="K81" i="2" s="1"/>
  <c r="D81" i="2" s="1"/>
  <c r="K80" i="2"/>
  <c r="D80" i="2" s="1"/>
  <c r="J80" i="2"/>
  <c r="K79" i="2"/>
  <c r="J79" i="2"/>
  <c r="D79" i="2"/>
  <c r="K78" i="2"/>
  <c r="D78" i="2" s="1"/>
  <c r="J78" i="2"/>
  <c r="J77" i="2"/>
  <c r="K77" i="2" s="1"/>
  <c r="D77" i="2" s="1"/>
  <c r="K76" i="2"/>
  <c r="D76" i="2" s="1"/>
  <c r="J76" i="2"/>
  <c r="K75" i="2"/>
  <c r="J75" i="2"/>
  <c r="D75" i="2"/>
  <c r="K74" i="2"/>
  <c r="D74" i="2" s="1"/>
  <c r="J74" i="2"/>
  <c r="J73" i="2"/>
  <c r="K73" i="2" s="1"/>
  <c r="D73" i="2" s="1"/>
  <c r="K72" i="2"/>
  <c r="D72" i="2" s="1"/>
  <c r="J72" i="2"/>
  <c r="K71" i="2"/>
  <c r="J71" i="2"/>
  <c r="D71" i="2"/>
  <c r="K70" i="2"/>
  <c r="D70" i="2" s="1"/>
  <c r="J70" i="2"/>
  <c r="J69" i="2"/>
  <c r="K69" i="2" s="1"/>
  <c r="D69" i="2" s="1"/>
  <c r="K68" i="2"/>
  <c r="D68" i="2" s="1"/>
  <c r="J68" i="2"/>
  <c r="J66" i="2"/>
  <c r="K66" i="2" s="1"/>
  <c r="D66" i="2" s="1"/>
  <c r="J65" i="2"/>
  <c r="K65" i="2" s="1"/>
  <c r="D65" i="2" s="1"/>
  <c r="J64" i="2"/>
  <c r="K64" i="2" s="1"/>
  <c r="D64" i="2" s="1"/>
  <c r="J63" i="2"/>
  <c r="K63" i="2" s="1"/>
  <c r="D63" i="2" s="1"/>
  <c r="J62" i="2"/>
  <c r="K62" i="2" s="1"/>
  <c r="D62" i="2" s="1"/>
  <c r="J61" i="2"/>
  <c r="K61" i="2" s="1"/>
  <c r="D61" i="2" s="1"/>
  <c r="J60" i="2"/>
  <c r="K60" i="2" s="1"/>
  <c r="D60" i="2" s="1"/>
  <c r="J59" i="2"/>
  <c r="K59" i="2" s="1"/>
  <c r="D59" i="2" s="1"/>
  <c r="J58" i="2"/>
  <c r="K58" i="2" s="1"/>
  <c r="D58" i="2" s="1"/>
  <c r="J57" i="2"/>
  <c r="K57" i="2" s="1"/>
  <c r="D57" i="2" s="1"/>
  <c r="J56" i="2"/>
  <c r="K56" i="2" s="1"/>
  <c r="D56" i="2" s="1"/>
  <c r="J55" i="2"/>
  <c r="K55" i="2" s="1"/>
  <c r="D55" i="2" s="1"/>
  <c r="J54" i="2"/>
  <c r="K54" i="2" s="1"/>
  <c r="D54" i="2" s="1"/>
  <c r="J53" i="2"/>
  <c r="K53" i="2" s="1"/>
  <c r="D53" i="2" s="1"/>
  <c r="J52" i="2"/>
  <c r="K52" i="2" s="1"/>
  <c r="D52" i="2" s="1"/>
  <c r="J51" i="2"/>
  <c r="K51" i="2" s="1"/>
  <c r="D51" i="2" s="1"/>
  <c r="J50" i="2"/>
  <c r="K50" i="2" s="1"/>
  <c r="D50" i="2" s="1"/>
  <c r="J49" i="2"/>
  <c r="K49" i="2" s="1"/>
  <c r="D49" i="2" s="1"/>
  <c r="J48" i="2"/>
  <c r="K48" i="2" s="1"/>
  <c r="D48" i="2" s="1"/>
  <c r="J47" i="2"/>
  <c r="K47" i="2" s="1"/>
  <c r="D47" i="2" s="1"/>
  <c r="J46" i="2"/>
  <c r="K46" i="2" s="1"/>
  <c r="D46" i="2" s="1"/>
  <c r="J45" i="2"/>
  <c r="K45" i="2" s="1"/>
  <c r="D45" i="2" s="1"/>
  <c r="J44" i="2"/>
  <c r="K44" i="2" s="1"/>
  <c r="D44" i="2" s="1"/>
  <c r="J43" i="2"/>
  <c r="K43" i="2" s="1"/>
  <c r="D43" i="2" s="1"/>
  <c r="J42" i="2"/>
  <c r="K42" i="2" s="1"/>
  <c r="D42" i="2" s="1"/>
  <c r="J41" i="2"/>
  <c r="K41" i="2" s="1"/>
  <c r="D41" i="2" s="1"/>
  <c r="J40" i="2"/>
  <c r="K40" i="2" s="1"/>
  <c r="D40" i="2" s="1"/>
  <c r="J39" i="2"/>
  <c r="K39" i="2" s="1"/>
  <c r="D39" i="2" s="1"/>
  <c r="J38" i="2"/>
  <c r="K38" i="2" s="1"/>
  <c r="D38" i="2" s="1"/>
  <c r="J37" i="2"/>
  <c r="K37" i="2" s="1"/>
  <c r="D37" i="2" s="1"/>
  <c r="J36" i="2"/>
  <c r="K36" i="2" s="1"/>
  <c r="D36" i="2" s="1"/>
  <c r="J35" i="2"/>
  <c r="K35" i="2" s="1"/>
  <c r="D35" i="2" s="1"/>
  <c r="J34" i="2"/>
  <c r="K34" i="2" s="1"/>
  <c r="D34" i="2" s="1"/>
  <c r="J33" i="2"/>
  <c r="K33" i="2" s="1"/>
  <c r="D33" i="2" s="1"/>
  <c r="J32" i="2"/>
  <c r="K32" i="2" s="1"/>
  <c r="D32" i="2" s="1"/>
  <c r="J31" i="2"/>
  <c r="K31" i="2" s="1"/>
  <c r="D31" i="2" s="1"/>
  <c r="J30" i="2"/>
  <c r="K30" i="2" s="1"/>
  <c r="D30" i="2" s="1"/>
  <c r="J29" i="2"/>
  <c r="K29" i="2" s="1"/>
  <c r="D29" i="2" s="1"/>
  <c r="J28" i="2"/>
  <c r="K28" i="2" s="1"/>
  <c r="D28" i="2" s="1"/>
  <c r="J27" i="2"/>
  <c r="K27" i="2" s="1"/>
  <c r="D27" i="2" s="1"/>
  <c r="J26" i="2"/>
  <c r="K26" i="2" s="1"/>
  <c r="D26" i="2" s="1"/>
  <c r="J25" i="2"/>
  <c r="K25" i="2" s="1"/>
  <c r="D25" i="2" s="1"/>
  <c r="J24" i="2"/>
  <c r="K24" i="2" s="1"/>
  <c r="D24" i="2" s="1"/>
  <c r="J23" i="2"/>
  <c r="K23" i="2" s="1"/>
  <c r="D23" i="2" s="1"/>
  <c r="J22" i="2"/>
  <c r="K22" i="2" s="1"/>
  <c r="D22" i="2" s="1"/>
  <c r="J21" i="2"/>
  <c r="K21" i="2" s="1"/>
  <c r="J17" i="2"/>
  <c r="J16" i="2"/>
  <c r="J15" i="2"/>
  <c r="K67" i="2" s="1"/>
  <c r="D67" i="2" s="1"/>
  <c r="J14" i="2"/>
  <c r="J13" i="2"/>
  <c r="J10" i="2"/>
  <c r="J9" i="2"/>
  <c r="J6" i="2"/>
  <c r="J5" i="2"/>
  <c r="J4" i="2"/>
  <c r="A34" i="1"/>
  <c r="D132" i="2" l="1"/>
  <c r="D21" i="2"/>
</calcChain>
</file>

<file path=xl/sharedStrings.xml><?xml version="1.0" encoding="utf-8"?>
<sst xmlns="http://schemas.openxmlformats.org/spreadsheetml/2006/main" count="402" uniqueCount="277">
  <si>
    <t>Self Assessment for NIST 800-171</t>
  </si>
  <si>
    <t>DoD wants defense suppliers to be compliant by Nov. 30, 2020</t>
  </si>
  <si>
    <t>The new assessment will involve a point scoring system with a goal of 110 points. We have implemented this scoring system for you to use privately in the next tab.</t>
  </si>
  <si>
    <t>Your Assessment</t>
  </si>
  <si>
    <t>If you want to achieve NIST 800-171 "Low" you can do a self assessment.</t>
  </si>
  <si>
    <t>If you want to achieve NIST 800-171 "Medium" or "High" a DoD assessor will conduct an assessment.</t>
  </si>
  <si>
    <t>Conduct your self-assessment: click here.</t>
  </si>
  <si>
    <t>Questions about using this form? Click here.</t>
  </si>
  <si>
    <r>
      <rPr>
        <b/>
        <sz val="11"/>
        <color rgb="FFFF0000"/>
        <rFont val="Calibri"/>
        <family val="2"/>
        <scheme val="minor"/>
      </rPr>
      <t xml:space="preserve">NOTE: </t>
    </r>
    <r>
      <rPr>
        <sz val="11"/>
        <color theme="1"/>
        <rFont val="Calibri"/>
        <family val="2"/>
        <scheme val="minor"/>
      </rPr>
      <t>Your self-assessment spread sheet may end up containing sensitive CUI data.</t>
    </r>
  </si>
  <si>
    <t>Therefore do not share this spreadsheet via email, Teams, Dropbox, Box, etc. unless those systems are NIST 800-171 Compliant.</t>
  </si>
  <si>
    <t>This Free Assessment Workbook is from Celerium</t>
  </si>
  <si>
    <t>We provide cyber threat sharing solutions for key industry ISACs</t>
  </si>
  <si>
    <t>We provide cyber threat intelligence solutions for small and medium companies</t>
  </si>
  <si>
    <t>We also created the free CMMC Academy which helps defense suppliers learn about and get ready for the new DoD compliance program.</t>
  </si>
  <si>
    <t xml:space="preserve">We are also approved by the CMMC Accreditation Body to be a Licensed Publishing provider (LPP) to provide training material for CMMC Assessors. </t>
  </si>
  <si>
    <t>CMMC - Learn more about DoD's CMMC Compliance Program</t>
  </si>
  <si>
    <t>Our CMMC Academy</t>
  </si>
  <si>
    <t>CMMC Self-Assessment Guide</t>
  </si>
  <si>
    <t xml:space="preserve">CMMC Webinars and Video </t>
  </si>
  <si>
    <t>This NIST 800-171 Assessment Scoring Tool (“Tool”) is based on the NIST SP 800-171 Assessment Methodology Version 1.2.1, dated June 24, 2020.  Registered CMMC Academy Members may use this Tool solely for your internal NIST SP 800-171 compliance self-assessment. You may not share it with third-parties or use it in conjunction with any third-party services or websites without Celerium’s prior written consent. This tool is not intended to replace legal or compliance advice or review.  USE OF THIS SELF-ASSESSMENT TOOL IS AT YOUR OWN RISK. NEITHER CELERIUM, ITS AFFILIATED COMPANIES, NOR ANY PERSON ASSOCIATED WITH CELERIUM MAKES ANY WARRANTY, GUARANTY OR REPRESENTATION WITH RESPECT TO THE ACCURACY, COMPLETENESS, RELIABILITY OR VALIDITY OF THIS TOOL OR ANY OF ITS CONTENT, OR THAT THE TOOL IS UP TO DATE WITH RESPECT TO THE CURRENT STATUS OF THE NIST SP 800-171 REGULATIONS OR GUIDELINES OR ANY UPDATES TO THE CORRESPONDING DFARS CLAUSE(S).  CELERIUM SHALL HAVE NO RESPONSIBILITY OR LIABILITY FOR YOUR USE OF OR RELIANCE ON THIS SELF-ASSESSMENT TOOL.</t>
  </si>
  <si>
    <t>© 2020 Celerium Inc.  All Rights Reserved.</t>
  </si>
  <si>
    <t>Version number:</t>
  </si>
  <si>
    <r>
      <rPr>
        <b/>
        <sz val="11"/>
        <color rgb="FFFF0000"/>
        <rFont val="Calibri"/>
        <family val="2"/>
        <scheme val="minor"/>
      </rPr>
      <t xml:space="preserve">Scope of Coverage: </t>
    </r>
    <r>
      <rPr>
        <b/>
        <sz val="11"/>
        <color theme="1"/>
        <rFont val="Calibri"/>
        <family val="2"/>
        <scheme val="minor"/>
      </rPr>
      <t xml:space="preserve">When completing your assessment, consider the locations where CUI data is stored and transmitted. </t>
    </r>
    <r>
      <rPr>
        <sz val="11"/>
        <color theme="1"/>
        <rFont val="Calibri"/>
        <family val="2"/>
        <scheme val="minor"/>
      </rPr>
      <t>(These answers do NOT affect the assessment score.)</t>
    </r>
  </si>
  <si>
    <t>Select</t>
  </si>
  <si>
    <r>
      <rPr>
        <b/>
        <sz val="11"/>
        <color rgb="FFFF0000"/>
        <rFont val="Calibri"/>
        <family val="2"/>
        <scheme val="minor"/>
      </rPr>
      <t xml:space="preserve">Supplier Readiness: </t>
    </r>
    <r>
      <rPr>
        <b/>
        <sz val="11"/>
        <color theme="1"/>
        <rFont val="Calibri"/>
        <family val="2"/>
        <scheme val="minor"/>
      </rPr>
      <t xml:space="preserve">Do you realize that if you need suppliers or subcontractors for DoD projects that they need to be compliant? </t>
    </r>
    <r>
      <rPr>
        <sz val="11"/>
        <color theme="1"/>
        <rFont val="Calibri"/>
        <family val="2"/>
        <scheme val="minor"/>
      </rPr>
      <t>(These answers do NOT affect the assessment score.)</t>
    </r>
  </si>
  <si>
    <r>
      <rPr>
        <b/>
        <sz val="11"/>
        <color rgb="FFFF0000"/>
        <rFont val="Calibri"/>
        <family val="2"/>
        <scheme val="minor"/>
      </rPr>
      <t xml:space="preserve">Configuration: </t>
    </r>
    <r>
      <rPr>
        <b/>
        <sz val="11"/>
        <color theme="1"/>
        <rFont val="Calibri"/>
        <family val="2"/>
        <scheme val="minor"/>
      </rPr>
      <t>These configuration answers will affect the assessment score.</t>
    </r>
  </si>
  <si>
    <r>
      <rPr>
        <b/>
        <sz val="11"/>
        <color rgb="FFFF0000"/>
        <rFont val="Calibri"/>
        <family val="2"/>
        <scheme val="minor"/>
      </rPr>
      <t xml:space="preserve">SSP: </t>
    </r>
    <r>
      <rPr>
        <b/>
        <sz val="11"/>
        <color theme="1"/>
        <rFont val="Calibri"/>
        <family val="2"/>
        <scheme val="minor"/>
      </rPr>
      <t xml:space="preserve">Your SSP (system security plan in 3.12.4 below ) is REQUIRED in order to complete this assessment. </t>
    </r>
    <r>
      <rPr>
        <sz val="11"/>
        <color theme="1"/>
        <rFont val="Calibri"/>
        <family val="2"/>
        <scheme val="minor"/>
      </rPr>
      <t>If you do NOT complete your SSP then your overall assessment will be deemed to be incomplete and non-compliant per DFARS 252-204-7012.</t>
    </r>
  </si>
  <si>
    <t>Code</t>
  </si>
  <si>
    <t>Control Description</t>
  </si>
  <si>
    <t>Points Deducted</t>
  </si>
  <si>
    <t>Related Config Items</t>
  </si>
  <si>
    <t>CUI.1</t>
  </si>
  <si>
    <t>Does your organization, store (inactive or at rest), transmit from one location to another, or process (enter, edit, manipulate, print, view) CUI on premises</t>
  </si>
  <si>
    <t>No Answer</t>
  </si>
  <si>
    <t>CUI.2</t>
  </si>
  <si>
    <t>Does your organization, store (inactive or at rest), transmit from one location to another, or process (enter, edit, manipulate, print, view) CUI in the Cloud (AWS, AZURE, IBM etc.)?</t>
  </si>
  <si>
    <t>CUI.3</t>
  </si>
  <si>
    <t>Does your organization, store (inactive or at rest), transmit from one location to another, or process (enter, edit, manipulate, print, view) CUI in Office 365, Gmail etc.)?</t>
  </si>
  <si>
    <t>Ready.1</t>
  </si>
  <si>
    <t xml:space="preserve">I realize my suppliers are required to complete and upload this assessment to the SPRS Portal	</t>
  </si>
  <si>
    <t>Ready.2</t>
  </si>
  <si>
    <t xml:space="preserve">I realize that my company is required to verify that my subcontractors are NIST 800-171 compliant.	</t>
  </si>
  <si>
    <t>Config.1</t>
  </si>
  <si>
    <t>Is remote access permitted?</t>
  </si>
  <si>
    <t>No</t>
  </si>
  <si>
    <t>Config.2</t>
  </si>
  <si>
    <t>Is connection of mobile devices permitted?</t>
  </si>
  <si>
    <t>Config.3</t>
  </si>
  <si>
    <t>Is MFA implemented for remote and privileged users?</t>
  </si>
  <si>
    <t>Config.4</t>
  </si>
  <si>
    <t>Is MFA implemented for the general user?</t>
  </si>
  <si>
    <t>Config.5</t>
  </si>
  <si>
    <t>Thinking of cryptography employed to protect the confidentiality of CUI, is it mostly FIPS-validated?</t>
  </si>
  <si>
    <t>3.12.4</t>
  </si>
  <si>
    <t>Develop, document, and periodically update system security plans that describe system boundaries, system environments of operation, how security requirements are implemented, and the relationships with or connections to other systems.</t>
  </si>
  <si>
    <t>Not Implemented</t>
  </si>
  <si>
    <t>3.1.1</t>
  </si>
  <si>
    <t>Limit system access to authorized users, processes acting on behalf of authorized users, and devices (including other systems).</t>
  </si>
  <si>
    <t>3.1.2</t>
  </si>
  <si>
    <t>Limit system access to the types of transactions and functions that authorized users are permitted to execute.</t>
  </si>
  <si>
    <t>3.1.3</t>
  </si>
  <si>
    <t>Control the flow of CUI in accordance with approved authorizations.</t>
  </si>
  <si>
    <t>3.1.4</t>
  </si>
  <si>
    <t>Separate the duties of individuals to reduce the risk of malevolent activity without collusion.</t>
  </si>
  <si>
    <t>3.1.5</t>
  </si>
  <si>
    <t>Employ the principle of least privilege, including for specific security functions and privileged accounts.</t>
  </si>
  <si>
    <t>3.1.6</t>
  </si>
  <si>
    <t>Use non-privileged accounts or roles when accessing non-security functions.</t>
  </si>
  <si>
    <t>3.1.7</t>
  </si>
  <si>
    <t>Prevent non-privileged users from executing privileged functions and capture the execution of such functions in audit logs.</t>
  </si>
  <si>
    <t>3.1.8</t>
  </si>
  <si>
    <t>Limit unsuccessful logon attempts.</t>
  </si>
  <si>
    <t>3.1.9</t>
  </si>
  <si>
    <t>Provide privacy and security notices consistent with applicable CUI rules.</t>
  </si>
  <si>
    <t>3.1.10</t>
  </si>
  <si>
    <t>Use session lock with pattern-hiding displays to prevent access and viewing of data after a period of inactivity.</t>
  </si>
  <si>
    <t>3.1.11</t>
  </si>
  <si>
    <t>Terminate (automatically) a user session after a defined condition.</t>
  </si>
  <si>
    <t>3.1.12</t>
  </si>
  <si>
    <t>Monitor and control remote access sessions.</t>
  </si>
  <si>
    <t>3.1.13</t>
  </si>
  <si>
    <t>Employ cryptographic mechanisms to protect the confidentiality of remote access sessions.</t>
  </si>
  <si>
    <t>3.1.14</t>
  </si>
  <si>
    <t>Route remote access via managed access control points.</t>
  </si>
  <si>
    <t>3.1.15</t>
  </si>
  <si>
    <t>Authorize remote execution of privileged commands and remote access to security-relevant information.</t>
  </si>
  <si>
    <t>3.1.16</t>
  </si>
  <si>
    <t>Authorize wireless access prior to allowing such connections.</t>
  </si>
  <si>
    <t>3.1.17</t>
  </si>
  <si>
    <t>Protect wireless access using authentication and encryption.</t>
  </si>
  <si>
    <t>3.1.18</t>
  </si>
  <si>
    <t>Control connection of mobile devices.</t>
  </si>
  <si>
    <t>3.1.19</t>
  </si>
  <si>
    <t>Encrypt CUI on mobile devices and mobile computing platforms. Exposure limited to CUI on mobile platform</t>
  </si>
  <si>
    <t>3.1.20</t>
  </si>
  <si>
    <t>Verify and control/limit connections to and use of external systems.</t>
  </si>
  <si>
    <t>3.1.21</t>
  </si>
  <si>
    <t>Limit use of portable storage devices on external systems.</t>
  </si>
  <si>
    <t>3.1.22</t>
  </si>
  <si>
    <t>Control CUI posted or processed on publicly accessible systems.</t>
  </si>
  <si>
    <t>3.2.1</t>
  </si>
  <si>
    <t>Ensure that managers, systems administrators, and users of organizational systems are made aware of the security risks associated with their activities and of the applicable policies, standards, and procedures related to the security of those systems.</t>
  </si>
  <si>
    <t>3.2.2</t>
  </si>
  <si>
    <t>Ensure that personnel are trained to carry out their assigned information security-related duties and responsibilities.</t>
  </si>
  <si>
    <t>3.2.3</t>
  </si>
  <si>
    <t>Provide security awareness training on recognizing and reporting potential indicators of insider threat.</t>
  </si>
  <si>
    <t>3.3.1</t>
  </si>
  <si>
    <t>Create and retain system audit logs and records to the extent needed to enable the monitoring, analysis, investigation, and reporting of unlawful or unauthorized system activity.</t>
  </si>
  <si>
    <t>3.3.2</t>
  </si>
  <si>
    <t>Ensure that the actions of individual system users can be uniquely traced to those users so they can be held accountable for their actions.</t>
  </si>
  <si>
    <t>3.3.3</t>
  </si>
  <si>
    <t>Review and update logged events.</t>
  </si>
  <si>
    <t>3.3.4</t>
  </si>
  <si>
    <t>Alert in the event of an audit logging process failure.</t>
  </si>
  <si>
    <t>3.3.5</t>
  </si>
  <si>
    <t>Correlate audit record review, analysis, and reporting processes for investigation and response to indications of unlawful, unauthorized, suspicious, or unusual activity.</t>
  </si>
  <si>
    <t>3.3.6</t>
  </si>
  <si>
    <t>Provide audit record reduction and report generation to support on-demand analysis and reporting.</t>
  </si>
  <si>
    <t>3.3.7</t>
  </si>
  <si>
    <t>Provide a system capability that compares and synchronizes internal system clocks with an authoritative source to generate time stamps for audit records.</t>
  </si>
  <si>
    <t>3.3.8</t>
  </si>
  <si>
    <t>Protect audit information and audit logging tools from unauthorized access, modification, and deletion.</t>
  </si>
  <si>
    <t>3.3.9</t>
  </si>
  <si>
    <t>Limit management of audit logging functionality to a subset of privileged users.</t>
  </si>
  <si>
    <t>3.4.1</t>
  </si>
  <si>
    <t>Establish and maintain baseline configurations and inventories of organizational systems (including hardware, software, firmware, and documentation) throughout the respective system development life cycles.</t>
  </si>
  <si>
    <t>3.4.2</t>
  </si>
  <si>
    <t>Establish and enforce security configuration settings for information technology products employed in organizational systems.</t>
  </si>
  <si>
    <t>3.4.3</t>
  </si>
  <si>
    <t>Track, review, approve or disapprove, and log changes to organizational systems.</t>
  </si>
  <si>
    <t>3.4.4</t>
  </si>
  <si>
    <t>Analyze the security impact of changes prior to implementation.</t>
  </si>
  <si>
    <t>3.4.5</t>
  </si>
  <si>
    <t>Define, document, approve, and enforce physical and logical access restrictions associated with changes to organizational systems.</t>
  </si>
  <si>
    <t>3.4.6</t>
  </si>
  <si>
    <t>Employ the principle of least functionality by configuring organizational systems to provide only essential capabilities.</t>
  </si>
  <si>
    <t>3.4.7</t>
  </si>
  <si>
    <t>Restrict, disable, or prevent the use of nonessential programs, functions, ports, protocols, and services.</t>
  </si>
  <si>
    <t>3.4.8</t>
  </si>
  <si>
    <t>Apply deny-by-exception (blacklisting) policy to prevent the use of unauthorized software or deny-all, permit-by-exception (whitelisting) policy to allow the execution of authorized software.</t>
  </si>
  <si>
    <t>3.4.9</t>
  </si>
  <si>
    <t>Control and monitor user-installed software.</t>
  </si>
  <si>
    <t>3.5.1</t>
  </si>
  <si>
    <t>Identify system users, processes acting on behalf of users, and devices.</t>
  </si>
  <si>
    <t>3.5.2</t>
  </si>
  <si>
    <t>Authenticate (or verify) the identities of users, processes, or devices, as a prerequisite to allowing access to organizational systems.</t>
  </si>
  <si>
    <t>3.5.3</t>
  </si>
  <si>
    <t>Use multifactor authentication (MFA) for local and network access to privileged accounts and for network access to non-privileged accounts.</t>
  </si>
  <si>
    <t>Score is based on Config.3 and Config.4 above.</t>
  </si>
  <si>
    <t>Config.3 &amp; Config.4</t>
  </si>
  <si>
    <t>3.5.4</t>
  </si>
  <si>
    <t>Employ replay-resistant authentication mechanisms for network access to privileged and non-privileged accounts.</t>
  </si>
  <si>
    <t>3.5.5</t>
  </si>
  <si>
    <t>Prevent reuse of identifiers for a defined period.</t>
  </si>
  <si>
    <t>3.5.6</t>
  </si>
  <si>
    <t>Disable identifiers after a defined period of inactivity.</t>
  </si>
  <si>
    <t>3.5.7</t>
  </si>
  <si>
    <t>Enforce a minimum password complexity and change of characters when new passwords are created.</t>
  </si>
  <si>
    <t>3.5.8</t>
  </si>
  <si>
    <t>Prohibit password reuse for a specified number of generations.</t>
  </si>
  <si>
    <t>3.5.9</t>
  </si>
  <si>
    <t>Allow temporary password use for system logons with an immediate change to a permanent password.</t>
  </si>
  <si>
    <t>3.5.10</t>
  </si>
  <si>
    <t>Store and transmit only cryptographically-protected passwords. Encrypted representations of passwords include, for example, encrypted versions of passwords and one-way cryptographic hashes of passwords</t>
  </si>
  <si>
    <t>3.5.11</t>
  </si>
  <si>
    <t>Obscure feedback of authentication information.</t>
  </si>
  <si>
    <t>3.6.1</t>
  </si>
  <si>
    <t>Establish an operational incident-handling capability for organizational systems that includes preparation, detection, analysis, containment, recovery, and user response activities.</t>
  </si>
  <si>
    <t>3.6.2</t>
  </si>
  <si>
    <t>Track, document, and report incidents to designated officials and/or authorities both internal and external to the organization.</t>
  </si>
  <si>
    <t>3.6.3</t>
  </si>
  <si>
    <t>Test the organizational incident response capability.</t>
  </si>
  <si>
    <t>3.7.1</t>
  </si>
  <si>
    <t>Perform maintenance on organizational systems.</t>
  </si>
  <si>
    <t>3.7.2</t>
  </si>
  <si>
    <t>Provide controls on the tools, techniques, mechanisms, and personnel used to conduct system maintenance.</t>
  </si>
  <si>
    <t>3.7.3</t>
  </si>
  <si>
    <t>Ensure equipment removed for off-site maintenance is sanitized of any CUI.</t>
  </si>
  <si>
    <t>3.7.4</t>
  </si>
  <si>
    <t>Check media containing diagnostic and test programs for malicious code before the media are used in organizational systems.</t>
  </si>
  <si>
    <t>3.7.5</t>
  </si>
  <si>
    <t>Require multifactor authentication to establish nonlocal maintenance sessions via external network connections and terminate such connections when nonlocal maintenance is complete.</t>
  </si>
  <si>
    <t>3.7.6</t>
  </si>
  <si>
    <t>Supervise the maintenance activities of maintenance personnel without required access authorization.</t>
  </si>
  <si>
    <t>3.8.1</t>
  </si>
  <si>
    <t>Protect (i.e., physically control and securely store) system media containing CUI, both paper and digital. Exposure limited to CUI on media.</t>
  </si>
  <si>
    <t>3.8.2</t>
  </si>
  <si>
    <t>Limit access to CUI on system media to authorized users. Exposure limited to CUI on media.</t>
  </si>
  <si>
    <t>3.8.3</t>
  </si>
  <si>
    <t>Sanitize or destroy system media containing CUI before disposal or release for reuse. While exposure limited to CUI on media, failure to sanitize can result in continual exposure of CUI.</t>
  </si>
  <si>
    <t>3.8.4</t>
  </si>
  <si>
    <t>Mark media with necessary CUI markings and distribution limitations.</t>
  </si>
  <si>
    <t>3.8.5</t>
  </si>
  <si>
    <t>Control access to media containing CUI and maintain accountability for media during transport outside of controlled areas.</t>
  </si>
  <si>
    <t>3.8.6</t>
  </si>
  <si>
    <t>Implement cryptographic mechanisms to protect the confidentiality of CUI stored on digital media during transport unless otherwise protected by alternative physical safeguards.</t>
  </si>
  <si>
    <t>3.8.7</t>
  </si>
  <si>
    <t>Control the use of removable media on system components.</t>
  </si>
  <si>
    <t>3.8.8</t>
  </si>
  <si>
    <t>Prohibit the use of portable storage devices when such devices have no identifiable owner.</t>
  </si>
  <si>
    <t>3.8.9</t>
  </si>
  <si>
    <t>Protect the confidentiality of backup CUI at storage locations.</t>
  </si>
  <si>
    <t>3.9.1</t>
  </si>
  <si>
    <t>Screen individuals prior to authorizing access to organizational systems containing CUI.</t>
  </si>
  <si>
    <t>3.9.2</t>
  </si>
  <si>
    <t>Ensure that organizational systems containing CUI are protected during and after personnel actions such as terminations and transfers.</t>
  </si>
  <si>
    <t>3.10.1</t>
  </si>
  <si>
    <t>Limit physical access to organizational systems, equipment, and the respective operating environments to authorized individuals.</t>
  </si>
  <si>
    <t>3.10.2</t>
  </si>
  <si>
    <t>Protect and monitor the physical facility and support infrastructure for organizational systems.</t>
  </si>
  <si>
    <t>3,10.3</t>
  </si>
  <si>
    <t>Escort visitors and monitor visitor activity.</t>
  </si>
  <si>
    <t>3.10.4</t>
  </si>
  <si>
    <t>Maintain audit logs of physical access.</t>
  </si>
  <si>
    <t>3.10.5</t>
  </si>
  <si>
    <t>Control and manage physical access devices.</t>
  </si>
  <si>
    <t>3.10.6</t>
  </si>
  <si>
    <t>Enforce safeguarding measures for CUI at alternate work sites.</t>
  </si>
  <si>
    <t>3.11.1</t>
  </si>
  <si>
    <t>Periodically assess the risk to organizational operations (including mission, functions, image, or reputation), organizational assets, and individuals, resulting from the operation of organizational systems and the associated processing, storage, or transmission of CUI.</t>
  </si>
  <si>
    <t>3.11.2</t>
  </si>
  <si>
    <t>Scan for vulnerabilities in organizational systems and applications periodically and when new vulnerabilities affecting those systems and applications are identified.</t>
  </si>
  <si>
    <t>3.11.3</t>
  </si>
  <si>
    <t>Remediate vulnerabilities in accordance with risk assessments.</t>
  </si>
  <si>
    <t>3.12.1</t>
  </si>
  <si>
    <t>Periodically assess the security controls in organizational systems to determine if the controls are effective in their application.</t>
  </si>
  <si>
    <t>3.12.2</t>
  </si>
  <si>
    <t>Develop and implement plans of action designed to correct deficiencies and reduce or eliminate vulnerabilities in organizational systems.</t>
  </si>
  <si>
    <t>3.12.3</t>
  </si>
  <si>
    <t>Monitor security controls on an ongoing basis to ensure the continued effectiveness of the controls.</t>
  </si>
  <si>
    <t>3.13.1</t>
  </si>
  <si>
    <t>Monitor, control, and protect communications (i.e., information transmitted or received by organizational systems) at the external boundaries and key internal boundaries of organizational systems.</t>
  </si>
  <si>
    <t>3.13.2</t>
  </si>
  <si>
    <t>Employ architectural designs, software development techniques, and systems engineering principles that promote effective information security within organizational systems.</t>
  </si>
  <si>
    <t>3.13.3</t>
  </si>
  <si>
    <t>Separate user functionality from system management functionality.</t>
  </si>
  <si>
    <t>3.13.4</t>
  </si>
  <si>
    <t>Prevent unauthorized and unintended information transfer via shared system resources.</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</si>
  <si>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</si>
  <si>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</si>
  <si>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</si>
  <si>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</si>
  <si>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3.13.7</t>
  </si>
  <si>
    <t>Prevent remote devices from simultaneously establishing non-remote connections with organizational systems and communicating via some other connection to resources in external networks (i.e., split tunneling).</t>
  </si>
  <si>
    <t>3.13.8</t>
  </si>
  <si>
    <t>Implement cryptographic mechanisms to prevent unauthorized disclosure of CUI during transmission unless otherwise protected by alternative physical safeguards.</t>
  </si>
  <si>
    <t>3.13.9</t>
  </si>
  <si>
    <t>Terminate network connections associated with communications sessions at the end of the sessions or after a defined period of inactivity.</t>
  </si>
  <si>
    <t>3.13.10</t>
  </si>
  <si>
    <t>Establish and manage cryptographic keys for cryptography employed in organizational systems.</t>
  </si>
  <si>
    <t>3.13.11</t>
  </si>
  <si>
    <t>Employ FIPS-validated cryptography when used to protect the confidentiality of CUI.</t>
  </si>
  <si>
    <t>3.13.12</t>
  </si>
  <si>
    <t>Prohibit remote activation of collaborative computing devices and provide indication of devices in use to users present at the device.</t>
  </si>
  <si>
    <t>3.13.13</t>
  </si>
  <si>
    <t>Control and monitor the use of mobile code.</t>
  </si>
  <si>
    <t>3.13.14</t>
  </si>
  <si>
    <t>Control and monitor the use of Voice over Internet Protocol (VoIP) technologies.</t>
  </si>
  <si>
    <t>3.13.15</t>
  </si>
  <si>
    <t>Protect the authenticity of communications sessions.</t>
  </si>
  <si>
    <t>3.13.16</t>
  </si>
  <si>
    <t>Protect the confidentiality of CUI at rest.</t>
  </si>
  <si>
    <t>3.14.1</t>
  </si>
  <si>
    <t>Identify, report, and correct system flaws in a timely manner.</t>
  </si>
  <si>
    <t>3.14.2</t>
  </si>
  <si>
    <t>Provide protection from malicious code at designated locations within organizational systems.</t>
  </si>
  <si>
    <t>3.14.3</t>
  </si>
  <si>
    <t>Monitor system security alerts and advisories and take action in response.</t>
  </si>
  <si>
    <t>3.14.4</t>
  </si>
  <si>
    <t>Update malicious code protection mechanisms when new releases are available.</t>
  </si>
  <si>
    <t>3.14.5</t>
  </si>
  <si>
    <t>Perform periodic scans of organizational systems and real-time scans of files from external sources as files are downloaded, opened, or executed.</t>
  </si>
  <si>
    <t>3.14.6</t>
  </si>
  <si>
    <t>Monitor organizational systems, including inbound and outbound communications traffic, to detect attacks and indicators of potential attacks.</t>
  </si>
  <si>
    <t>3.14.7</t>
  </si>
  <si>
    <t>Identify unauthorized use of organizational systems</t>
  </si>
  <si>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</sst>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rgb="FFFFFFFF"/>
      <name val="Calibri"/>
      <family val="2"/>
      <scheme val="minor"/>
    </font>
    <font>
      <b/>
      <sz val="11"/>
      <color theme="1"/>
      <name val="Calibri"/>
      <family val="2"/>
      <scheme val="minor"/>
    </font>
    <font>
      <b/>
      <u/>
      <sz val="11"/>
      <color rgb="FF0000FF"/>
      <name val="Calibri"/>
      <family val="2"/>
      <scheme val="minor"/>
    </font>
    <font>
      <b/>
      <i/>
      <sz val="11"/>
      <color theme="1"/>
      <name val="Calibri"/>
      <family val="2"/>
      <scheme val="minor"/>
    </font>
    <font>
      <b/>
      <sz val="16"/>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rgb="FF1D3862"/>
        <bgColor indexed="64"/>
      </patternFill>
    </fill>
    <fill>
      <patternFill patternType="solid">
        <fgColor rgb="FFA9EC9C"/>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s>
  <cellStyleXfs count="1">
    <xf numFmtId="0" fontId="0" fillId="0" borderId="0"/>
  </cellStyleXfs>
  <cellXfs count="16">
    <xf numFmtId="0" fontId="0" fillId="0" borderId="0" xfId="0"/>
    <xf numFmtId="0" fontId="1" fillId="2" borderId="0" xfId="0" applyFont="1" applyFill="1" applyAlignment="1">
      <alignment horizontal="center" vertical="top" wrapText="1"/>
    </xf>
    <xf numFmtId="0" fontId="2" fillId="0" borderId="0" xfId="0" applyFont="1"/>
    <xf numFmtId="0" fontId="0" fillId="0" borderId="0" xfId="0" applyAlignment="1">
      <alignment vertical="top" wrapText="1"/>
    </xf>
    <xf numFmtId="0" fontId="3" fillId="0" borderId="0" xfId="0" applyFont="1" applyAlignment="1">
      <alignment vertical="top" wrapText="1"/>
    </xf>
    <xf numFmtId="0" fontId="0" fillId="0" borderId="0" xfId="0" applyAlignment="1">
      <alignment horizontal="left" wrapText="1" indent="2"/>
    </xf>
    <xf numFmtId="0" fontId="2" fillId="0" borderId="1" xfId="0" applyFont="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0" fontId="2" fillId="3" borderId="1" xfId="0" applyFont="1" applyFill="1" applyBorder="1" applyAlignment="1" applyProtection="1">
      <alignment vertical="top" wrapText="1"/>
      <protection locked="0"/>
    </xf>
    <xf numFmtId="0" fontId="0" fillId="0" borderId="3" xfId="0" applyBorder="1"/>
    <xf numFmtId="0" fontId="4" fillId="0" borderId="1" xfId="0" applyFont="1" applyBorder="1" applyAlignment="1" applyProtection="1">
      <alignment vertical="top" wrapText="1"/>
      <protection locked="0"/>
    </xf>
    <xf numFmtId="0" fontId="5" fillId="0" borderId="0" xfId="0" applyFont="1"/>
    <xf numFmtId="0" fontId="0" fillId="0" borderId="0" xfId="0"/>
    <xf numFmtId="0" fontId="0" fillId="0" borderId="1" xfId="0" applyBorder="1" applyAlignment="1">
      <alignment wrapText="1"/>
    </xf>
    <xf numFmtId="0" fontId="0" fillId="0" borderId="2"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elerium.com/secure-supply-chain?utm_source=NIST800171assessment&amp;utm_medium=spreadsheet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22549</xdr:colOff>
      <xdr:row>1</xdr:row>
      <xdr:rowOff>31794</xdr:rowOff>
    </xdr:to>
    <xdr:pic>
      <xdr:nvPicPr>
        <xdr:cNvPr id="2" name="Picture 1" descr="NIST-tool-banner-992.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6299524" cy="850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ssessment.cmmc.academy/" TargetMode="External"/><Relationship Id="rId2" Type="http://schemas.openxmlformats.org/officeDocument/2006/relationships/hyperlink" Target="https://www.celerium.com/cmmc-academy-for-defense-suppliers?utm_source=NIST800171assessment&amp;utm_medium=spreadsheet" TargetMode="External"/><Relationship Id="rId1" Type="http://schemas.openxmlformats.org/officeDocument/2006/relationships/hyperlink" Target="https://www.celerium.com/nist-800171-support" TargetMode="External"/><Relationship Id="rId4" Type="http://schemas.openxmlformats.org/officeDocument/2006/relationships/hyperlink" Target="https://www.celerium.com/cmmc-academy-for-defense-suppliers?utm_source=NIST800171assessment&amp;utm_medium=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workbookViewId="0">
      <selection activeCell="D3" sqref="C3:D4"/>
    </sheetView>
  </sheetViews>
  <sheetFormatPr baseColWidth="10" defaultColWidth="8.83203125" defaultRowHeight="15" x14ac:dyDescent="0.2"/>
  <cols>
    <col min="1" max="1" width="71.6640625" customWidth="1"/>
    <col min="2" max="2" width="4.6640625" customWidth="1"/>
    <col min="3" max="3" width="71.6640625" customWidth="1"/>
  </cols>
  <sheetData>
    <row r="1" spans="1:1" ht="17" x14ac:dyDescent="0.2">
      <c r="A1" s="1" t="s">
        <v>0</v>
      </c>
    </row>
    <row r="3" spans="1:1" x14ac:dyDescent="0.2">
      <c r="A3" s="2" t="s">
        <v>1</v>
      </c>
    </row>
    <row r="4" spans="1:1" ht="32" x14ac:dyDescent="0.2">
      <c r="A4" s="3" t="s">
        <v>2</v>
      </c>
    </row>
    <row r="6" spans="1:1" x14ac:dyDescent="0.2">
      <c r="A6" s="2" t="s">
        <v>3</v>
      </c>
    </row>
    <row r="7" spans="1:1" ht="16" x14ac:dyDescent="0.2">
      <c r="A7" s="3" t="s">
        <v>4</v>
      </c>
    </row>
    <row r="8" spans="1:1" ht="32" x14ac:dyDescent="0.2">
      <c r="A8" s="3" t="s">
        <v>5</v>
      </c>
    </row>
    <row r="10" spans="1:1" ht="16" x14ac:dyDescent="0.2">
      <c r="A10" s="4" t="s">
        <v>6</v>
      </c>
    </row>
    <row r="11" spans="1:1" ht="16" x14ac:dyDescent="0.2">
      <c r="A11" s="4" t="s">
        <v>7</v>
      </c>
    </row>
    <row r="13" spans="1:1" x14ac:dyDescent="0.2">
      <c r="A13" t="s">
        <v>8</v>
      </c>
    </row>
    <row r="14" spans="1:1" ht="32" x14ac:dyDescent="0.2">
      <c r="A14" s="3" t="s">
        <v>9</v>
      </c>
    </row>
    <row r="17" spans="1:1" x14ac:dyDescent="0.2">
      <c r="A17" s="2" t="s">
        <v>10</v>
      </c>
    </row>
    <row r="18" spans="1:1" ht="16" x14ac:dyDescent="0.2">
      <c r="A18" s="3" t="s">
        <v>11</v>
      </c>
    </row>
    <row r="19" spans="1:1" ht="16" x14ac:dyDescent="0.2">
      <c r="A19" s="3" t="s">
        <v>12</v>
      </c>
    </row>
    <row r="20" spans="1:1" ht="32" x14ac:dyDescent="0.2">
      <c r="A20" s="3" t="s">
        <v>13</v>
      </c>
    </row>
    <row r="21" spans="1:1" ht="32" x14ac:dyDescent="0.2">
      <c r="A21" s="3" t="s">
        <v>14</v>
      </c>
    </row>
    <row r="24" spans="1:1" x14ac:dyDescent="0.2">
      <c r="A24" s="2" t="s">
        <v>15</v>
      </c>
    </row>
    <row r="25" spans="1:1" ht="16" x14ac:dyDescent="0.2">
      <c r="A25" s="4" t="s">
        <v>16</v>
      </c>
    </row>
    <row r="26" spans="1:1" ht="16" x14ac:dyDescent="0.2">
      <c r="A26" s="4" t="s">
        <v>17</v>
      </c>
    </row>
    <row r="27" spans="1:1" ht="16" x14ac:dyDescent="0.2">
      <c r="A27" s="4" t="s">
        <v>18</v>
      </c>
    </row>
    <row r="29" spans="1:1" ht="224" x14ac:dyDescent="0.2">
      <c r="A29" s="5" t="s">
        <v>19</v>
      </c>
    </row>
    <row r="31" spans="1:1" x14ac:dyDescent="0.2">
      <c r="A31" s="2" t="s">
        <v>20</v>
      </c>
    </row>
    <row r="33" spans="1:1" x14ac:dyDescent="0.2">
      <c r="A33" t="s">
        <v>21</v>
      </c>
    </row>
    <row r="34" spans="1:1" x14ac:dyDescent="0.2">
      <c r="A34" t="str">
        <f>"1.05"</f>
        <v>1.05</v>
      </c>
    </row>
  </sheetData>
  <hyperlinks>
    <hyperlink ref="A10" location="'Assessment'!A1" display="Conduct your self-assessment: click here." xr:uid="{00000000-0004-0000-0000-000000000000}"/>
    <hyperlink ref="A11" r:id="rId1" xr:uid="{00000000-0004-0000-0000-000001000000}"/>
    <hyperlink ref="A25" r:id="rId2" xr:uid="{00000000-0004-0000-0000-000002000000}"/>
    <hyperlink ref="A26" r:id="rId3" xr:uid="{00000000-0004-0000-0000-000003000000}"/>
    <hyperlink ref="A27" r:id="rId4"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showGridLines="0" workbookViewId="0"/>
  </sheetViews>
  <sheetFormatPr baseColWidth="10" defaultColWidth="8.83203125" defaultRowHeight="15" x14ac:dyDescent="0.2"/>
  <cols>
    <col min="1" max="1" width="10.6640625" customWidth="1"/>
    <col min="2" max="2" width="64.6640625" customWidth="1"/>
    <col min="3" max="3" width="18.6640625" customWidth="1"/>
    <col min="4" max="5" width="10.6640625" customWidth="1"/>
    <col min="10" max="11" width="0" hidden="1" customWidth="1"/>
  </cols>
  <sheetData>
    <row r="1" spans="1:10" ht="65" customHeight="1" x14ac:dyDescent="0.2">
      <c r="A1" s="13"/>
      <c r="B1" s="13"/>
      <c r="C1" s="13"/>
    </row>
    <row r="2" spans="1:10" x14ac:dyDescent="0.2">
      <c r="A2" s="13"/>
      <c r="B2" s="13"/>
      <c r="C2" s="13"/>
    </row>
    <row r="3" spans="1:10" ht="44" customHeight="1" x14ac:dyDescent="0.2">
      <c r="A3" s="14" t="s">
        <v>22</v>
      </c>
      <c r="B3" s="14"/>
      <c r="C3" s="6" t="s">
        <v>23</v>
      </c>
    </row>
    <row r="4" spans="1:10" ht="32" x14ac:dyDescent="0.2">
      <c r="A4" s="7" t="s">
        <v>31</v>
      </c>
      <c r="B4" s="8" t="s">
        <v>32</v>
      </c>
      <c r="C4" s="9" t="s">
        <v>33</v>
      </c>
      <c r="J4">
        <f>IF(C4="No",0,IF(C4="Yes", 1, 0))</f>
        <v>0</v>
      </c>
    </row>
    <row r="5" spans="1:10" ht="48" x14ac:dyDescent="0.2">
      <c r="A5" s="7" t="s">
        <v>34</v>
      </c>
      <c r="B5" s="8" t="s">
        <v>35</v>
      </c>
      <c r="C5" s="9" t="s">
        <v>33</v>
      </c>
      <c r="J5">
        <f>IF(C5="No",0,IF(C5="Yes", 1, 0))</f>
        <v>0</v>
      </c>
    </row>
    <row r="6" spans="1:10" ht="48" x14ac:dyDescent="0.2">
      <c r="A6" s="7" t="s">
        <v>36</v>
      </c>
      <c r="B6" s="8" t="s">
        <v>37</v>
      </c>
      <c r="C6" s="9" t="s">
        <v>33</v>
      </c>
      <c r="J6">
        <f>IF(C6="No",0,IF(C6="Yes", 1, 0))</f>
        <v>0</v>
      </c>
    </row>
    <row r="7" spans="1:10" x14ac:dyDescent="0.2">
      <c r="A7" s="13"/>
      <c r="B7" s="13"/>
      <c r="C7" s="13"/>
    </row>
    <row r="8" spans="1:10" ht="54" customHeight="1" x14ac:dyDescent="0.2">
      <c r="A8" s="14" t="s">
        <v>24</v>
      </c>
      <c r="B8" s="14"/>
      <c r="C8" s="6" t="s">
        <v>23</v>
      </c>
    </row>
    <row r="9" spans="1:10" ht="32" x14ac:dyDescent="0.2">
      <c r="A9" s="7" t="s">
        <v>38</v>
      </c>
      <c r="B9" s="8" t="s">
        <v>39</v>
      </c>
      <c r="C9" s="9" t="s">
        <v>33</v>
      </c>
      <c r="J9">
        <f>IF(C6="No",0,IF(C6="Yes", 1, 0))</f>
        <v>0</v>
      </c>
    </row>
    <row r="10" spans="1:10" ht="32" x14ac:dyDescent="0.2">
      <c r="A10" s="7" t="s">
        <v>40</v>
      </c>
      <c r="B10" s="8" t="s">
        <v>41</v>
      </c>
      <c r="C10" s="9" t="s">
        <v>33</v>
      </c>
      <c r="J10">
        <f>IF(C6="No",0,IF(C6="Yes", 1, 0))</f>
        <v>0</v>
      </c>
    </row>
    <row r="11" spans="1:10" x14ac:dyDescent="0.2">
      <c r="A11" s="13"/>
      <c r="B11" s="13"/>
      <c r="C11" s="13"/>
    </row>
    <row r="12" spans="1:10" ht="44" customHeight="1" x14ac:dyDescent="0.2">
      <c r="A12" s="14" t="s">
        <v>25</v>
      </c>
      <c r="B12" s="14"/>
      <c r="C12" s="6" t="s">
        <v>23</v>
      </c>
    </row>
    <row r="13" spans="1:10" ht="16" x14ac:dyDescent="0.2">
      <c r="A13" s="7" t="s">
        <v>42</v>
      </c>
      <c r="B13" s="8" t="s">
        <v>43</v>
      </c>
      <c r="C13" s="9" t="s">
        <v>44</v>
      </c>
      <c r="J13">
        <f>IF(C13="No",0,1)</f>
        <v>0</v>
      </c>
    </row>
    <row r="14" spans="1:10" ht="16" x14ac:dyDescent="0.2">
      <c r="A14" s="7" t="s">
        <v>45</v>
      </c>
      <c r="B14" s="8" t="s">
        <v>46</v>
      </c>
      <c r="C14" s="9" t="s">
        <v>44</v>
      </c>
      <c r="J14">
        <f>IF(C14="No",0,1)</f>
        <v>0</v>
      </c>
    </row>
    <row r="15" spans="1:10" ht="16" x14ac:dyDescent="0.2">
      <c r="A15" s="7" t="s">
        <v>47</v>
      </c>
      <c r="B15" s="8" t="s">
        <v>48</v>
      </c>
      <c r="C15" s="9" t="s">
        <v>44</v>
      </c>
      <c r="J15">
        <f>IF(C15="No",0,1)</f>
        <v>0</v>
      </c>
    </row>
    <row r="16" spans="1:10" ht="16" x14ac:dyDescent="0.2">
      <c r="A16" s="7" t="s">
        <v>49</v>
      </c>
      <c r="B16" s="8" t="s">
        <v>50</v>
      </c>
      <c r="C16" s="9" t="s">
        <v>44</v>
      </c>
      <c r="J16">
        <f>IF(C16="No",0,1)</f>
        <v>0</v>
      </c>
    </row>
    <row r="17" spans="1:11" ht="32" x14ac:dyDescent="0.2">
      <c r="A17" s="7" t="s">
        <v>51</v>
      </c>
      <c r="B17" s="8" t="s">
        <v>52</v>
      </c>
      <c r="C17" s="9" t="s">
        <v>44</v>
      </c>
      <c r="J17">
        <f>IF(C17="No",0,1)</f>
        <v>0</v>
      </c>
    </row>
    <row r="19" spans="1:11" ht="51" x14ac:dyDescent="0.2">
      <c r="A19" s="1" t="s">
        <v>27</v>
      </c>
      <c r="B19" s="1" t="s">
        <v>28</v>
      </c>
      <c r="C19" s="1" t="s">
        <v>23</v>
      </c>
      <c r="D19" s="1" t="s">
        <v>29</v>
      </c>
      <c r="E19" s="1" t="s">
        <v>30</v>
      </c>
    </row>
    <row r="20" spans="1:11" ht="54" customHeight="1" x14ac:dyDescent="0.2">
      <c r="A20" s="15" t="s">
        <v>26</v>
      </c>
      <c r="B20" s="15"/>
      <c r="E20" s="10"/>
    </row>
    <row r="21" spans="1:11" ht="48" x14ac:dyDescent="0.2">
      <c r="A21" s="7" t="s">
        <v>53</v>
      </c>
      <c r="B21" s="8" t="s">
        <v>54</v>
      </c>
      <c r="C21" s="9" t="s">
        <v>55</v>
      </c>
      <c r="D21" s="7">
        <f t="shared" ref="D21:D52" si="0">IF(ISNUMBER(K21), K21, "")</f>
        <v>110</v>
      </c>
      <c r="E21" s="8"/>
      <c r="J21">
        <f t="shared" ref="J21:J66" si="1">IF(C21="Not Implemented",0,1)</f>
        <v>0</v>
      </c>
      <c r="K21">
        <f>IF(J21=1,0,110)</f>
        <v>110</v>
      </c>
    </row>
    <row r="22" spans="1:11" ht="32" x14ac:dyDescent="0.2">
      <c r="A22" s="7" t="s">
        <v>56</v>
      </c>
      <c r="B22" s="8" t="s">
        <v>57</v>
      </c>
      <c r="C22" s="9" t="s">
        <v>55</v>
      </c>
      <c r="D22" s="7">
        <f t="shared" si="0"/>
        <v>5</v>
      </c>
      <c r="E22" s="8"/>
      <c r="J22">
        <f t="shared" si="1"/>
        <v>0</v>
      </c>
      <c r="K22">
        <f>IF(J22=1,0,5)</f>
        <v>5</v>
      </c>
    </row>
    <row r="23" spans="1:11" ht="32" x14ac:dyDescent="0.2">
      <c r="A23" s="7" t="s">
        <v>58</v>
      </c>
      <c r="B23" s="8" t="s">
        <v>59</v>
      </c>
      <c r="C23" s="9" t="s">
        <v>55</v>
      </c>
      <c r="D23" s="7">
        <f t="shared" si="0"/>
        <v>5</v>
      </c>
      <c r="E23" s="8"/>
      <c r="J23">
        <f t="shared" si="1"/>
        <v>0</v>
      </c>
      <c r="K23">
        <f>IF(J23=1,0,5)</f>
        <v>5</v>
      </c>
    </row>
    <row r="24" spans="1:11" ht="16" x14ac:dyDescent="0.2">
      <c r="A24" s="7" t="s">
        <v>60</v>
      </c>
      <c r="B24" s="8" t="s">
        <v>61</v>
      </c>
      <c r="C24" s="9" t="s">
        <v>55</v>
      </c>
      <c r="D24" s="7">
        <f t="shared" si="0"/>
        <v>1</v>
      </c>
      <c r="E24" s="8"/>
      <c r="J24">
        <f t="shared" si="1"/>
        <v>0</v>
      </c>
      <c r="K24">
        <f>IF(J24=1,0,1)</f>
        <v>1</v>
      </c>
    </row>
    <row r="25" spans="1:11" ht="32" x14ac:dyDescent="0.2">
      <c r="A25" s="7" t="s">
        <v>62</v>
      </c>
      <c r="B25" s="8" t="s">
        <v>63</v>
      </c>
      <c r="C25" s="9" t="s">
        <v>55</v>
      </c>
      <c r="D25" s="7">
        <f t="shared" si="0"/>
        <v>1</v>
      </c>
      <c r="E25" s="8"/>
      <c r="J25">
        <f t="shared" si="1"/>
        <v>0</v>
      </c>
      <c r="K25">
        <f>IF(J25=1,0,1)</f>
        <v>1</v>
      </c>
    </row>
    <row r="26" spans="1:11" ht="32" x14ac:dyDescent="0.2">
      <c r="A26" s="7" t="s">
        <v>64</v>
      </c>
      <c r="B26" s="8" t="s">
        <v>65</v>
      </c>
      <c r="C26" s="9" t="s">
        <v>55</v>
      </c>
      <c r="D26" s="7">
        <f t="shared" si="0"/>
        <v>3</v>
      </c>
      <c r="E26" s="8"/>
      <c r="J26">
        <f t="shared" si="1"/>
        <v>0</v>
      </c>
      <c r="K26">
        <f>IF(J26=1,0,3)</f>
        <v>3</v>
      </c>
    </row>
    <row r="27" spans="1:11" ht="16" x14ac:dyDescent="0.2">
      <c r="A27" s="7" t="s">
        <v>66</v>
      </c>
      <c r="B27" s="8" t="s">
        <v>67</v>
      </c>
      <c r="C27" s="9" t="s">
        <v>55</v>
      </c>
      <c r="D27" s="7">
        <f t="shared" si="0"/>
        <v>1</v>
      </c>
      <c r="E27" s="8"/>
      <c r="J27">
        <f t="shared" si="1"/>
        <v>0</v>
      </c>
      <c r="K27">
        <f t="shared" ref="K27:K32" si="2">IF(J27=1,0,1)</f>
        <v>1</v>
      </c>
    </row>
    <row r="28" spans="1:11" ht="32" x14ac:dyDescent="0.2">
      <c r="A28" s="7" t="s">
        <v>68</v>
      </c>
      <c r="B28" s="8" t="s">
        <v>69</v>
      </c>
      <c r="C28" s="9" t="s">
        <v>55</v>
      </c>
      <c r="D28" s="7">
        <f t="shared" si="0"/>
        <v>1</v>
      </c>
      <c r="E28" s="8"/>
      <c r="J28">
        <f t="shared" si="1"/>
        <v>0</v>
      </c>
      <c r="K28">
        <f t="shared" si="2"/>
        <v>1</v>
      </c>
    </row>
    <row r="29" spans="1:11" ht="16" x14ac:dyDescent="0.2">
      <c r="A29" s="7" t="s">
        <v>70</v>
      </c>
      <c r="B29" s="8" t="s">
        <v>71</v>
      </c>
      <c r="C29" s="9" t="s">
        <v>55</v>
      </c>
      <c r="D29" s="7">
        <f t="shared" si="0"/>
        <v>1</v>
      </c>
      <c r="E29" s="8"/>
      <c r="J29">
        <f t="shared" si="1"/>
        <v>0</v>
      </c>
      <c r="K29">
        <f t="shared" si="2"/>
        <v>1</v>
      </c>
    </row>
    <row r="30" spans="1:11" ht="16" x14ac:dyDescent="0.2">
      <c r="A30" s="7" t="s">
        <v>72</v>
      </c>
      <c r="B30" s="8" t="s">
        <v>73</v>
      </c>
      <c r="C30" s="9" t="s">
        <v>55</v>
      </c>
      <c r="D30" s="7">
        <f t="shared" si="0"/>
        <v>1</v>
      </c>
      <c r="E30" s="8"/>
      <c r="J30">
        <f t="shared" si="1"/>
        <v>0</v>
      </c>
      <c r="K30">
        <f t="shared" si="2"/>
        <v>1</v>
      </c>
    </row>
    <row r="31" spans="1:11" ht="32" x14ac:dyDescent="0.2">
      <c r="A31" s="7" t="s">
        <v>74</v>
      </c>
      <c r="B31" s="8" t="s">
        <v>75</v>
      </c>
      <c r="C31" s="9" t="s">
        <v>55</v>
      </c>
      <c r="D31" s="7">
        <f t="shared" si="0"/>
        <v>1</v>
      </c>
      <c r="E31" s="8"/>
      <c r="J31">
        <f t="shared" si="1"/>
        <v>0</v>
      </c>
      <c r="K31">
        <f t="shared" si="2"/>
        <v>1</v>
      </c>
    </row>
    <row r="32" spans="1:11" ht="16" x14ac:dyDescent="0.2">
      <c r="A32" s="7" t="s">
        <v>76</v>
      </c>
      <c r="B32" s="8" t="s">
        <v>77</v>
      </c>
      <c r="C32" s="9" t="s">
        <v>55</v>
      </c>
      <c r="D32" s="7">
        <f t="shared" si="0"/>
        <v>1</v>
      </c>
      <c r="E32" s="8"/>
      <c r="J32">
        <f t="shared" si="1"/>
        <v>0</v>
      </c>
      <c r="K32">
        <f t="shared" si="2"/>
        <v>1</v>
      </c>
    </row>
    <row r="33" spans="1:11" ht="16" x14ac:dyDescent="0.2">
      <c r="A33" s="7" t="s">
        <v>78</v>
      </c>
      <c r="B33" s="8" t="s">
        <v>79</v>
      </c>
      <c r="C33" s="9" t="s">
        <v>55</v>
      </c>
      <c r="D33" s="7">
        <f t="shared" si="0"/>
        <v>0</v>
      </c>
      <c r="E33" s="8" t="s">
        <v>42</v>
      </c>
      <c r="J33">
        <f t="shared" si="1"/>
        <v>0</v>
      </c>
      <c r="K33">
        <f>IF(OR(J33=1,J13=0),0,5)</f>
        <v>0</v>
      </c>
    </row>
    <row r="34" spans="1:11" ht="32" x14ac:dyDescent="0.2">
      <c r="A34" s="7" t="s">
        <v>80</v>
      </c>
      <c r="B34" s="8" t="s">
        <v>81</v>
      </c>
      <c r="C34" s="9" t="s">
        <v>55</v>
      </c>
      <c r="D34" s="7">
        <f t="shared" si="0"/>
        <v>0</v>
      </c>
      <c r="E34" s="8" t="s">
        <v>42</v>
      </c>
      <c r="J34">
        <f t="shared" si="1"/>
        <v>0</v>
      </c>
      <c r="K34">
        <f>IF(OR(J34=1,J13=0),0,5)</f>
        <v>0</v>
      </c>
    </row>
    <row r="35" spans="1:11" ht="16" x14ac:dyDescent="0.2">
      <c r="A35" s="7" t="s">
        <v>82</v>
      </c>
      <c r="B35" s="8" t="s">
        <v>83</v>
      </c>
      <c r="C35" s="9" t="s">
        <v>55</v>
      </c>
      <c r="D35" s="7">
        <f t="shared" si="0"/>
        <v>1</v>
      </c>
      <c r="E35" s="8"/>
      <c r="J35">
        <f t="shared" si="1"/>
        <v>0</v>
      </c>
      <c r="K35">
        <f>IF(J35=1,0,1)</f>
        <v>1</v>
      </c>
    </row>
    <row r="36" spans="1:11" ht="32" x14ac:dyDescent="0.2">
      <c r="A36" s="7" t="s">
        <v>84</v>
      </c>
      <c r="B36" s="8" t="s">
        <v>85</v>
      </c>
      <c r="C36" s="9" t="s">
        <v>55</v>
      </c>
      <c r="D36" s="7">
        <f t="shared" si="0"/>
        <v>1</v>
      </c>
      <c r="E36" s="8"/>
      <c r="J36">
        <f t="shared" si="1"/>
        <v>0</v>
      </c>
      <c r="K36">
        <f>IF(J36=1,0,1)</f>
        <v>1</v>
      </c>
    </row>
    <row r="37" spans="1:11" ht="16" x14ac:dyDescent="0.2">
      <c r="A37" s="7" t="s">
        <v>86</v>
      </c>
      <c r="B37" s="8" t="s">
        <v>87</v>
      </c>
      <c r="C37" s="9" t="s">
        <v>55</v>
      </c>
      <c r="D37" s="7">
        <f t="shared" si="0"/>
        <v>0</v>
      </c>
      <c r="E37" s="8" t="s">
        <v>42</v>
      </c>
      <c r="J37">
        <f t="shared" si="1"/>
        <v>0</v>
      </c>
      <c r="K37">
        <f>IF(OR(J37=1,J13=0),0,5)</f>
        <v>0</v>
      </c>
    </row>
    <row r="38" spans="1:11" ht="16" x14ac:dyDescent="0.2">
      <c r="A38" s="7" t="s">
        <v>88</v>
      </c>
      <c r="B38" s="8" t="s">
        <v>89</v>
      </c>
      <c r="C38" s="9" t="s">
        <v>55</v>
      </c>
      <c r="D38" s="7">
        <f t="shared" si="0"/>
        <v>0</v>
      </c>
      <c r="E38" s="8" t="s">
        <v>42</v>
      </c>
      <c r="J38">
        <f t="shared" si="1"/>
        <v>0</v>
      </c>
      <c r="K38">
        <f>IF(OR(J38=1,J13=0),0,5)</f>
        <v>0</v>
      </c>
    </row>
    <row r="39" spans="1:11" ht="16" x14ac:dyDescent="0.2">
      <c r="A39" s="7" t="s">
        <v>90</v>
      </c>
      <c r="B39" s="8" t="s">
        <v>91</v>
      </c>
      <c r="C39" s="9" t="s">
        <v>55</v>
      </c>
      <c r="D39" s="7">
        <f t="shared" si="0"/>
        <v>0</v>
      </c>
      <c r="E39" s="8" t="s">
        <v>45</v>
      </c>
      <c r="J39">
        <f t="shared" si="1"/>
        <v>0</v>
      </c>
      <c r="K39">
        <f>IF(OR(J39=1,J14=0),0,5)</f>
        <v>0</v>
      </c>
    </row>
    <row r="40" spans="1:11" ht="32" x14ac:dyDescent="0.2">
      <c r="A40" s="7" t="s">
        <v>92</v>
      </c>
      <c r="B40" s="8" t="s">
        <v>93</v>
      </c>
      <c r="C40" s="9" t="s">
        <v>55</v>
      </c>
      <c r="D40" s="7">
        <f t="shared" si="0"/>
        <v>3</v>
      </c>
      <c r="E40" s="8"/>
      <c r="J40">
        <f t="shared" si="1"/>
        <v>0</v>
      </c>
      <c r="K40">
        <f>IF(J40=1,0,3)</f>
        <v>3</v>
      </c>
    </row>
    <row r="41" spans="1:11" ht="16" x14ac:dyDescent="0.2">
      <c r="A41" s="7" t="s">
        <v>94</v>
      </c>
      <c r="B41" s="8" t="s">
        <v>95</v>
      </c>
      <c r="C41" s="9" t="s">
        <v>55</v>
      </c>
      <c r="D41" s="7">
        <f t="shared" si="0"/>
        <v>1</v>
      </c>
      <c r="E41" s="8"/>
      <c r="J41">
        <f t="shared" si="1"/>
        <v>0</v>
      </c>
      <c r="K41">
        <f>IF(J41=1,0,1)</f>
        <v>1</v>
      </c>
    </row>
    <row r="42" spans="1:11" ht="16" x14ac:dyDescent="0.2">
      <c r="A42" s="7" t="s">
        <v>96</v>
      </c>
      <c r="B42" s="8" t="s">
        <v>97</v>
      </c>
      <c r="C42" s="9" t="s">
        <v>55</v>
      </c>
      <c r="D42" s="7">
        <f t="shared" si="0"/>
        <v>1</v>
      </c>
      <c r="E42" s="8"/>
      <c r="J42">
        <f t="shared" si="1"/>
        <v>0</v>
      </c>
      <c r="K42">
        <f>IF(J42=1,0,1)</f>
        <v>1</v>
      </c>
    </row>
    <row r="43" spans="1:11" ht="16" x14ac:dyDescent="0.2">
      <c r="A43" s="7" t="s">
        <v>98</v>
      </c>
      <c r="B43" s="8" t="s">
        <v>99</v>
      </c>
      <c r="C43" s="9" t="s">
        <v>55</v>
      </c>
      <c r="D43" s="7">
        <f t="shared" si="0"/>
        <v>1</v>
      </c>
      <c r="E43" s="8"/>
      <c r="J43">
        <f t="shared" si="1"/>
        <v>0</v>
      </c>
      <c r="K43">
        <f>IF(J43=1,0,1)</f>
        <v>1</v>
      </c>
    </row>
    <row r="44" spans="1:11" ht="64" x14ac:dyDescent="0.2">
      <c r="A44" s="7" t="s">
        <v>100</v>
      </c>
      <c r="B44" s="8" t="s">
        <v>101</v>
      </c>
      <c r="C44" s="9" t="s">
        <v>55</v>
      </c>
      <c r="D44" s="7">
        <f t="shared" si="0"/>
        <v>5</v>
      </c>
      <c r="E44" s="8"/>
      <c r="J44">
        <f t="shared" si="1"/>
        <v>0</v>
      </c>
      <c r="K44">
        <f>IF(J44=1,0,5)</f>
        <v>5</v>
      </c>
    </row>
    <row r="45" spans="1:11" ht="32" x14ac:dyDescent="0.2">
      <c r="A45" s="7" t="s">
        <v>102</v>
      </c>
      <c r="B45" s="8" t="s">
        <v>103</v>
      </c>
      <c r="C45" s="9" t="s">
        <v>55</v>
      </c>
      <c r="D45" s="7">
        <f t="shared" si="0"/>
        <v>5</v>
      </c>
      <c r="E45" s="8"/>
      <c r="J45">
        <f t="shared" si="1"/>
        <v>0</v>
      </c>
      <c r="K45">
        <f>IF(J45=1,0,5)</f>
        <v>5</v>
      </c>
    </row>
    <row r="46" spans="1:11" ht="32" x14ac:dyDescent="0.2">
      <c r="A46" s="7" t="s">
        <v>104</v>
      </c>
      <c r="B46" s="8" t="s">
        <v>105</v>
      </c>
      <c r="C46" s="9" t="s">
        <v>55</v>
      </c>
      <c r="D46" s="7">
        <f t="shared" si="0"/>
        <v>1</v>
      </c>
      <c r="E46" s="8"/>
      <c r="J46">
        <f t="shared" si="1"/>
        <v>0</v>
      </c>
      <c r="K46">
        <f>IF(J46=1,0,1)</f>
        <v>1</v>
      </c>
    </row>
    <row r="47" spans="1:11" ht="48" x14ac:dyDescent="0.2">
      <c r="A47" s="7" t="s">
        <v>106</v>
      </c>
      <c r="B47" s="8" t="s">
        <v>107</v>
      </c>
      <c r="C47" s="9" t="s">
        <v>55</v>
      </c>
      <c r="D47" s="7">
        <f t="shared" si="0"/>
        <v>5</v>
      </c>
      <c r="E47" s="8"/>
      <c r="J47">
        <f t="shared" si="1"/>
        <v>0</v>
      </c>
      <c r="K47">
        <f>IF(J47=1,0,5)</f>
        <v>5</v>
      </c>
    </row>
    <row r="48" spans="1:11" ht="32" x14ac:dyDescent="0.2">
      <c r="A48" s="7" t="s">
        <v>108</v>
      </c>
      <c r="B48" s="8" t="s">
        <v>109</v>
      </c>
      <c r="C48" s="9" t="s">
        <v>55</v>
      </c>
      <c r="D48" s="7">
        <f t="shared" si="0"/>
        <v>3</v>
      </c>
      <c r="E48" s="8"/>
      <c r="J48">
        <f t="shared" si="1"/>
        <v>0</v>
      </c>
      <c r="K48">
        <f>IF(J48=1,0,3)</f>
        <v>3</v>
      </c>
    </row>
    <row r="49" spans="1:11" ht="16" x14ac:dyDescent="0.2">
      <c r="A49" s="7" t="s">
        <v>110</v>
      </c>
      <c r="B49" s="8" t="s">
        <v>111</v>
      </c>
      <c r="C49" s="9" t="s">
        <v>55</v>
      </c>
      <c r="D49" s="7">
        <f t="shared" si="0"/>
        <v>1</v>
      </c>
      <c r="E49" s="8"/>
      <c r="J49">
        <f t="shared" si="1"/>
        <v>0</v>
      </c>
      <c r="K49">
        <f>IF(J49=1,0,1)</f>
        <v>1</v>
      </c>
    </row>
    <row r="50" spans="1:11" ht="16" x14ac:dyDescent="0.2">
      <c r="A50" s="7" t="s">
        <v>112</v>
      </c>
      <c r="B50" s="8" t="s">
        <v>113</v>
      </c>
      <c r="C50" s="9" t="s">
        <v>55</v>
      </c>
      <c r="D50" s="7">
        <f t="shared" si="0"/>
        <v>1</v>
      </c>
      <c r="E50" s="8"/>
      <c r="J50">
        <f t="shared" si="1"/>
        <v>0</v>
      </c>
      <c r="K50">
        <f>IF(J50=1,0,1)</f>
        <v>1</v>
      </c>
    </row>
    <row r="51" spans="1:11" ht="48" x14ac:dyDescent="0.2">
      <c r="A51" s="7" t="s">
        <v>114</v>
      </c>
      <c r="B51" s="8" t="s">
        <v>115</v>
      </c>
      <c r="C51" s="9" t="s">
        <v>55</v>
      </c>
      <c r="D51" s="7">
        <f t="shared" si="0"/>
        <v>5</v>
      </c>
      <c r="E51" s="8"/>
      <c r="J51">
        <f t="shared" si="1"/>
        <v>0</v>
      </c>
      <c r="K51">
        <f>IF(J51=1,0,5)</f>
        <v>5</v>
      </c>
    </row>
    <row r="52" spans="1:11" ht="32" x14ac:dyDescent="0.2">
      <c r="A52" s="7" t="s">
        <v>116</v>
      </c>
      <c r="B52" s="8" t="s">
        <v>117</v>
      </c>
      <c r="C52" s="9" t="s">
        <v>55</v>
      </c>
      <c r="D52" s="7">
        <f t="shared" si="0"/>
        <v>1</v>
      </c>
      <c r="E52" s="8"/>
      <c r="J52">
        <f t="shared" si="1"/>
        <v>0</v>
      </c>
      <c r="K52">
        <f>IF(J52=1,0,1)</f>
        <v>1</v>
      </c>
    </row>
    <row r="53" spans="1:11" ht="32" x14ac:dyDescent="0.2">
      <c r="A53" s="7" t="s">
        <v>118</v>
      </c>
      <c r="B53" s="8" t="s">
        <v>119</v>
      </c>
      <c r="C53" s="9" t="s">
        <v>55</v>
      </c>
      <c r="D53" s="7">
        <f t="shared" ref="D53:D84" si="3">IF(ISNUMBER(K53), K53, "")</f>
        <v>1</v>
      </c>
      <c r="E53" s="8"/>
      <c r="J53">
        <f t="shared" si="1"/>
        <v>0</v>
      </c>
      <c r="K53">
        <f>IF(J53=1,0,1)</f>
        <v>1</v>
      </c>
    </row>
    <row r="54" spans="1:11" ht="32" x14ac:dyDescent="0.2">
      <c r="A54" s="7" t="s">
        <v>120</v>
      </c>
      <c r="B54" s="8" t="s">
        <v>121</v>
      </c>
      <c r="C54" s="9" t="s">
        <v>55</v>
      </c>
      <c r="D54" s="7">
        <f t="shared" si="3"/>
        <v>1</v>
      </c>
      <c r="E54" s="8"/>
      <c r="J54">
        <f t="shared" si="1"/>
        <v>0</v>
      </c>
      <c r="K54">
        <f>IF(J54=1,0,1)</f>
        <v>1</v>
      </c>
    </row>
    <row r="55" spans="1:11" ht="16" x14ac:dyDescent="0.2">
      <c r="A55" s="7" t="s">
        <v>122</v>
      </c>
      <c r="B55" s="8" t="s">
        <v>123</v>
      </c>
      <c r="C55" s="9" t="s">
        <v>55</v>
      </c>
      <c r="D55" s="7">
        <f t="shared" si="3"/>
        <v>1</v>
      </c>
      <c r="E55" s="8"/>
      <c r="J55">
        <f t="shared" si="1"/>
        <v>0</v>
      </c>
      <c r="K55">
        <f>IF(J55=1,0,1)</f>
        <v>1</v>
      </c>
    </row>
    <row r="56" spans="1:11" ht="48" x14ac:dyDescent="0.2">
      <c r="A56" s="7" t="s">
        <v>124</v>
      </c>
      <c r="B56" s="8" t="s">
        <v>125</v>
      </c>
      <c r="C56" s="9" t="s">
        <v>55</v>
      </c>
      <c r="D56" s="7">
        <f t="shared" si="3"/>
        <v>5</v>
      </c>
      <c r="E56" s="8"/>
      <c r="J56">
        <f t="shared" si="1"/>
        <v>0</v>
      </c>
      <c r="K56">
        <f>IF(J56=1,0,5)</f>
        <v>5</v>
      </c>
    </row>
    <row r="57" spans="1:11" ht="32" x14ac:dyDescent="0.2">
      <c r="A57" s="7" t="s">
        <v>126</v>
      </c>
      <c r="B57" s="8" t="s">
        <v>127</v>
      </c>
      <c r="C57" s="9" t="s">
        <v>55</v>
      </c>
      <c r="D57" s="7">
        <f t="shared" si="3"/>
        <v>5</v>
      </c>
      <c r="E57" s="8"/>
      <c r="J57">
        <f t="shared" si="1"/>
        <v>0</v>
      </c>
      <c r="K57">
        <f>IF(J57=1,0,5)</f>
        <v>5</v>
      </c>
    </row>
    <row r="58" spans="1:11" ht="16" x14ac:dyDescent="0.2">
      <c r="A58" s="7" t="s">
        <v>128</v>
      </c>
      <c r="B58" s="8" t="s">
        <v>129</v>
      </c>
      <c r="C58" s="9" t="s">
        <v>55</v>
      </c>
      <c r="D58" s="7">
        <f t="shared" si="3"/>
        <v>1</v>
      </c>
      <c r="E58" s="8"/>
      <c r="J58">
        <f t="shared" si="1"/>
        <v>0</v>
      </c>
      <c r="K58">
        <f>IF(J58=1,0,1)</f>
        <v>1</v>
      </c>
    </row>
    <row r="59" spans="1:11" ht="16" x14ac:dyDescent="0.2">
      <c r="A59" s="7" t="s">
        <v>130</v>
      </c>
      <c r="B59" s="8" t="s">
        <v>131</v>
      </c>
      <c r="C59" s="9" t="s">
        <v>55</v>
      </c>
      <c r="D59" s="7">
        <f t="shared" si="3"/>
        <v>1</v>
      </c>
      <c r="E59" s="8"/>
      <c r="J59">
        <f t="shared" si="1"/>
        <v>0</v>
      </c>
      <c r="K59">
        <f>IF(J59=1,0,1)</f>
        <v>1</v>
      </c>
    </row>
    <row r="60" spans="1:11" ht="32" x14ac:dyDescent="0.2">
      <c r="A60" s="7" t="s">
        <v>132</v>
      </c>
      <c r="B60" s="8" t="s">
        <v>133</v>
      </c>
      <c r="C60" s="9" t="s">
        <v>55</v>
      </c>
      <c r="D60" s="7">
        <f t="shared" si="3"/>
        <v>5</v>
      </c>
      <c r="E60" s="8"/>
      <c r="J60">
        <f t="shared" si="1"/>
        <v>0</v>
      </c>
      <c r="K60">
        <f>IF(J60=1,0,5)</f>
        <v>5</v>
      </c>
    </row>
    <row r="61" spans="1:11" ht="32" x14ac:dyDescent="0.2">
      <c r="A61" s="7" t="s">
        <v>134</v>
      </c>
      <c r="B61" s="8" t="s">
        <v>135</v>
      </c>
      <c r="C61" s="9" t="s">
        <v>55</v>
      </c>
      <c r="D61" s="7">
        <f t="shared" si="3"/>
        <v>5</v>
      </c>
      <c r="E61" s="8"/>
      <c r="J61">
        <f t="shared" si="1"/>
        <v>0</v>
      </c>
      <c r="K61">
        <f>IF(J61=1,0,5)</f>
        <v>5</v>
      </c>
    </row>
    <row r="62" spans="1:11" ht="32" x14ac:dyDescent="0.2">
      <c r="A62" s="7" t="s">
        <v>136</v>
      </c>
      <c r="B62" s="8" t="s">
        <v>137</v>
      </c>
      <c r="C62" s="9" t="s">
        <v>55</v>
      </c>
      <c r="D62" s="7">
        <f t="shared" si="3"/>
        <v>5</v>
      </c>
      <c r="E62" s="8"/>
      <c r="J62">
        <f t="shared" si="1"/>
        <v>0</v>
      </c>
      <c r="K62">
        <f>IF(J62=1,0,5)</f>
        <v>5</v>
      </c>
    </row>
    <row r="63" spans="1:11" ht="48" x14ac:dyDescent="0.2">
      <c r="A63" s="7" t="s">
        <v>138</v>
      </c>
      <c r="B63" s="8" t="s">
        <v>139</v>
      </c>
      <c r="C63" s="9" t="s">
        <v>55</v>
      </c>
      <c r="D63" s="7">
        <f t="shared" si="3"/>
        <v>5</v>
      </c>
      <c r="E63" s="8"/>
      <c r="J63">
        <f t="shared" si="1"/>
        <v>0</v>
      </c>
      <c r="K63">
        <f>IF(J63=1,0,5)</f>
        <v>5</v>
      </c>
    </row>
    <row r="64" spans="1:11" ht="16" x14ac:dyDescent="0.2">
      <c r="A64" s="7" t="s">
        <v>140</v>
      </c>
      <c r="B64" s="8" t="s">
        <v>141</v>
      </c>
      <c r="C64" s="9" t="s">
        <v>55</v>
      </c>
      <c r="D64" s="7">
        <f t="shared" si="3"/>
        <v>1</v>
      </c>
      <c r="E64" s="8"/>
      <c r="J64">
        <f t="shared" si="1"/>
        <v>0</v>
      </c>
      <c r="K64">
        <f>IF(J64=1,0,1)</f>
        <v>1</v>
      </c>
    </row>
    <row r="65" spans="1:11" ht="16" x14ac:dyDescent="0.2">
      <c r="A65" s="7" t="s">
        <v>142</v>
      </c>
      <c r="B65" s="8" t="s">
        <v>143</v>
      </c>
      <c r="C65" s="9" t="s">
        <v>55</v>
      </c>
      <c r="D65" s="7">
        <f t="shared" si="3"/>
        <v>5</v>
      </c>
      <c r="E65" s="8"/>
      <c r="J65">
        <f t="shared" si="1"/>
        <v>0</v>
      </c>
      <c r="K65">
        <f>IF(J65=1,0,5)</f>
        <v>5</v>
      </c>
    </row>
    <row r="66" spans="1:11" ht="32" x14ac:dyDescent="0.2">
      <c r="A66" s="7" t="s">
        <v>144</v>
      </c>
      <c r="B66" s="8" t="s">
        <v>145</v>
      </c>
      <c r="C66" s="9" t="s">
        <v>55</v>
      </c>
      <c r="D66" s="7">
        <f t="shared" si="3"/>
        <v>5</v>
      </c>
      <c r="E66" s="8"/>
      <c r="J66">
        <f t="shared" si="1"/>
        <v>0</v>
      </c>
      <c r="K66">
        <f>IF(J66=1,0,5)</f>
        <v>5</v>
      </c>
    </row>
    <row r="67" spans="1:11" ht="48" x14ac:dyDescent="0.2">
      <c r="A67" s="7" t="s">
        <v>146</v>
      </c>
      <c r="B67" s="8" t="s">
        <v>147</v>
      </c>
      <c r="C67" s="11" t="s">
        <v>148</v>
      </c>
      <c r="D67" s="7">
        <f t="shared" si="3"/>
        <v>5</v>
      </c>
      <c r="E67" s="8" t="s">
        <v>149</v>
      </c>
      <c r="K67">
        <f>IF(SUM(J15:J16)=2,0,IF(SUM(J15:J16)=1, 3, 5))</f>
        <v>5</v>
      </c>
    </row>
    <row r="68" spans="1:11" ht="32" x14ac:dyDescent="0.2">
      <c r="A68" s="7" t="s">
        <v>150</v>
      </c>
      <c r="B68" s="8" t="s">
        <v>151</v>
      </c>
      <c r="C68" s="9" t="s">
        <v>55</v>
      </c>
      <c r="D68" s="7">
        <f t="shared" si="3"/>
        <v>1</v>
      </c>
      <c r="E68" s="8"/>
      <c r="J68">
        <f t="shared" ref="J68:J99" si="4">IF(C68="Not Implemented",0,1)</f>
        <v>0</v>
      </c>
      <c r="K68">
        <f t="shared" ref="K68:K73" si="5">IF(J68=1,0,1)</f>
        <v>1</v>
      </c>
    </row>
    <row r="69" spans="1:11" ht="16" x14ac:dyDescent="0.2">
      <c r="A69" s="7" t="s">
        <v>152</v>
      </c>
      <c r="B69" s="8" t="s">
        <v>153</v>
      </c>
      <c r="C69" s="9" t="s">
        <v>55</v>
      </c>
      <c r="D69" s="7">
        <f t="shared" si="3"/>
        <v>1</v>
      </c>
      <c r="E69" s="8"/>
      <c r="J69">
        <f t="shared" si="4"/>
        <v>0</v>
      </c>
      <c r="K69">
        <f t="shared" si="5"/>
        <v>1</v>
      </c>
    </row>
    <row r="70" spans="1:11" ht="16" x14ac:dyDescent="0.2">
      <c r="A70" s="7" t="s">
        <v>154</v>
      </c>
      <c r="B70" s="8" t="s">
        <v>155</v>
      </c>
      <c r="C70" s="9" t="s">
        <v>55</v>
      </c>
      <c r="D70" s="7">
        <f t="shared" si="3"/>
        <v>1</v>
      </c>
      <c r="E70" s="8"/>
      <c r="J70">
        <f t="shared" si="4"/>
        <v>0</v>
      </c>
      <c r="K70">
        <f t="shared" si="5"/>
        <v>1</v>
      </c>
    </row>
    <row r="71" spans="1:11" ht="32" x14ac:dyDescent="0.2">
      <c r="A71" s="7" t="s">
        <v>156</v>
      </c>
      <c r="B71" s="8" t="s">
        <v>157</v>
      </c>
      <c r="C71" s="9" t="s">
        <v>55</v>
      </c>
      <c r="D71" s="7">
        <f t="shared" si="3"/>
        <v>1</v>
      </c>
      <c r="E71" s="8"/>
      <c r="J71">
        <f t="shared" si="4"/>
        <v>0</v>
      </c>
      <c r="K71">
        <f t="shared" si="5"/>
        <v>1</v>
      </c>
    </row>
    <row r="72" spans="1:11" ht="16" x14ac:dyDescent="0.2">
      <c r="A72" s="7" t="s">
        <v>158</v>
      </c>
      <c r="B72" s="8" t="s">
        <v>159</v>
      </c>
      <c r="C72" s="9" t="s">
        <v>55</v>
      </c>
      <c r="D72" s="7">
        <f t="shared" si="3"/>
        <v>1</v>
      </c>
      <c r="E72" s="8"/>
      <c r="J72">
        <f t="shared" si="4"/>
        <v>0</v>
      </c>
      <c r="K72">
        <f t="shared" si="5"/>
        <v>1</v>
      </c>
    </row>
    <row r="73" spans="1:11" ht="32" x14ac:dyDescent="0.2">
      <c r="A73" s="7" t="s">
        <v>160</v>
      </c>
      <c r="B73" s="8" t="s">
        <v>161</v>
      </c>
      <c r="C73" s="9" t="s">
        <v>55</v>
      </c>
      <c r="D73" s="7">
        <f t="shared" si="3"/>
        <v>1</v>
      </c>
      <c r="E73" s="8"/>
      <c r="J73">
        <f t="shared" si="4"/>
        <v>0</v>
      </c>
      <c r="K73">
        <f t="shared" si="5"/>
        <v>1</v>
      </c>
    </row>
    <row r="74" spans="1:11" ht="48" x14ac:dyDescent="0.2">
      <c r="A74" s="7" t="s">
        <v>162</v>
      </c>
      <c r="B74" s="8" t="s">
        <v>163</v>
      </c>
      <c r="C74" s="9" t="s">
        <v>55</v>
      </c>
      <c r="D74" s="7">
        <f t="shared" si="3"/>
        <v>5</v>
      </c>
      <c r="E74" s="8"/>
      <c r="J74">
        <f t="shared" si="4"/>
        <v>0</v>
      </c>
      <c r="K74">
        <f>IF(J74=1,0,5)</f>
        <v>5</v>
      </c>
    </row>
    <row r="75" spans="1:11" ht="16" x14ac:dyDescent="0.2">
      <c r="A75" s="7" t="s">
        <v>164</v>
      </c>
      <c r="B75" s="8" t="s">
        <v>165</v>
      </c>
      <c r="C75" s="9" t="s">
        <v>55</v>
      </c>
      <c r="D75" s="7">
        <f t="shared" si="3"/>
        <v>1</v>
      </c>
      <c r="E75" s="8"/>
      <c r="J75">
        <f t="shared" si="4"/>
        <v>0</v>
      </c>
      <c r="K75">
        <f>IF(J75=1,0,1)</f>
        <v>1</v>
      </c>
    </row>
    <row r="76" spans="1:11" ht="48" x14ac:dyDescent="0.2">
      <c r="A76" s="7" t="s">
        <v>166</v>
      </c>
      <c r="B76" s="8" t="s">
        <v>167</v>
      </c>
      <c r="C76" s="9" t="s">
        <v>55</v>
      </c>
      <c r="D76" s="7">
        <f t="shared" si="3"/>
        <v>5</v>
      </c>
      <c r="E76" s="8"/>
      <c r="J76">
        <f t="shared" si="4"/>
        <v>0</v>
      </c>
      <c r="K76">
        <f>IF(J76=1,0,5)</f>
        <v>5</v>
      </c>
    </row>
    <row r="77" spans="1:11" ht="32" x14ac:dyDescent="0.2">
      <c r="A77" s="7" t="s">
        <v>168</v>
      </c>
      <c r="B77" s="8" t="s">
        <v>169</v>
      </c>
      <c r="C77" s="9" t="s">
        <v>55</v>
      </c>
      <c r="D77" s="7">
        <f t="shared" si="3"/>
        <v>5</v>
      </c>
      <c r="E77" s="8"/>
      <c r="J77">
        <f t="shared" si="4"/>
        <v>0</v>
      </c>
      <c r="K77">
        <f>IF(J77=1,0,5)</f>
        <v>5</v>
      </c>
    </row>
    <row r="78" spans="1:11" ht="16" x14ac:dyDescent="0.2">
      <c r="A78" s="7" t="s">
        <v>170</v>
      </c>
      <c r="B78" s="8" t="s">
        <v>171</v>
      </c>
      <c r="C78" s="9" t="s">
        <v>55</v>
      </c>
      <c r="D78" s="7">
        <f t="shared" si="3"/>
        <v>1</v>
      </c>
      <c r="E78" s="8"/>
      <c r="J78">
        <f t="shared" si="4"/>
        <v>0</v>
      </c>
      <c r="K78">
        <f>IF(J78=1,0,1)</f>
        <v>1</v>
      </c>
    </row>
    <row r="79" spans="1:11" ht="16" x14ac:dyDescent="0.2">
      <c r="A79" s="7" t="s">
        <v>172</v>
      </c>
      <c r="B79" s="8" t="s">
        <v>173</v>
      </c>
      <c r="C79" s="9" t="s">
        <v>55</v>
      </c>
      <c r="D79" s="7">
        <f t="shared" si="3"/>
        <v>3</v>
      </c>
      <c r="E79" s="8"/>
      <c r="J79">
        <f t="shared" si="4"/>
        <v>0</v>
      </c>
      <c r="K79">
        <f>IF(J79=1,0,3)</f>
        <v>3</v>
      </c>
    </row>
    <row r="80" spans="1:11" ht="32" x14ac:dyDescent="0.2">
      <c r="A80" s="7" t="s">
        <v>174</v>
      </c>
      <c r="B80" s="8" t="s">
        <v>175</v>
      </c>
      <c r="C80" s="9" t="s">
        <v>55</v>
      </c>
      <c r="D80" s="7">
        <f t="shared" si="3"/>
        <v>5</v>
      </c>
      <c r="E80" s="8"/>
      <c r="J80">
        <f t="shared" si="4"/>
        <v>0</v>
      </c>
      <c r="K80">
        <f>IF(J80=1,0,5)</f>
        <v>5</v>
      </c>
    </row>
    <row r="81" spans="1:11" ht="16" x14ac:dyDescent="0.2">
      <c r="A81" s="7" t="s">
        <v>176</v>
      </c>
      <c r="B81" s="8" t="s">
        <v>177</v>
      </c>
      <c r="C81" s="9" t="s">
        <v>55</v>
      </c>
      <c r="D81" s="7">
        <f t="shared" si="3"/>
        <v>1</v>
      </c>
      <c r="E81" s="8"/>
      <c r="J81">
        <f t="shared" si="4"/>
        <v>0</v>
      </c>
      <c r="K81">
        <f>IF(J81=1,0,1)</f>
        <v>1</v>
      </c>
    </row>
    <row r="82" spans="1:11" ht="32" x14ac:dyDescent="0.2">
      <c r="A82" s="7" t="s">
        <v>178</v>
      </c>
      <c r="B82" s="8" t="s">
        <v>179</v>
      </c>
      <c r="C82" s="9" t="s">
        <v>55</v>
      </c>
      <c r="D82" s="7">
        <f t="shared" si="3"/>
        <v>3</v>
      </c>
      <c r="E82" s="8"/>
      <c r="J82">
        <f t="shared" si="4"/>
        <v>0</v>
      </c>
      <c r="K82">
        <f>IF(J82=1,0,3)</f>
        <v>3</v>
      </c>
    </row>
    <row r="83" spans="1:11" ht="48" x14ac:dyDescent="0.2">
      <c r="A83" s="7" t="s">
        <v>180</v>
      </c>
      <c r="B83" s="8" t="s">
        <v>181</v>
      </c>
      <c r="C83" s="9" t="s">
        <v>55</v>
      </c>
      <c r="D83" s="7">
        <f t="shared" si="3"/>
        <v>5</v>
      </c>
      <c r="E83" s="8"/>
      <c r="J83">
        <f t="shared" si="4"/>
        <v>0</v>
      </c>
      <c r="K83">
        <f>IF(J83=1,0,5)</f>
        <v>5</v>
      </c>
    </row>
    <row r="84" spans="1:11" ht="32" x14ac:dyDescent="0.2">
      <c r="A84" s="7" t="s">
        <v>182</v>
      </c>
      <c r="B84" s="8" t="s">
        <v>183</v>
      </c>
      <c r="C84" s="9" t="s">
        <v>55</v>
      </c>
      <c r="D84" s="7">
        <f t="shared" si="3"/>
        <v>1</v>
      </c>
      <c r="E84" s="8"/>
      <c r="J84">
        <f t="shared" si="4"/>
        <v>0</v>
      </c>
      <c r="K84">
        <f>IF(J84=1,0,1)</f>
        <v>1</v>
      </c>
    </row>
    <row r="85" spans="1:11" ht="32" x14ac:dyDescent="0.2">
      <c r="A85" s="7" t="s">
        <v>184</v>
      </c>
      <c r="B85" s="8" t="s">
        <v>185</v>
      </c>
      <c r="C85" s="9" t="s">
        <v>55</v>
      </c>
      <c r="D85" s="7">
        <f t="shared" ref="D85:D116" si="6">IF(ISNUMBER(K85), K85, "")</f>
        <v>3</v>
      </c>
      <c r="E85" s="8"/>
      <c r="J85">
        <f t="shared" si="4"/>
        <v>0</v>
      </c>
      <c r="K85">
        <f>IF(J85=1,0,3)</f>
        <v>3</v>
      </c>
    </row>
    <row r="86" spans="1:11" ht="32" x14ac:dyDescent="0.2">
      <c r="A86" s="7" t="s">
        <v>186</v>
      </c>
      <c r="B86" s="8" t="s">
        <v>187</v>
      </c>
      <c r="C86" s="9" t="s">
        <v>55</v>
      </c>
      <c r="D86" s="7">
        <f t="shared" si="6"/>
        <v>3</v>
      </c>
      <c r="E86" s="8"/>
      <c r="J86">
        <f t="shared" si="4"/>
        <v>0</v>
      </c>
      <c r="K86">
        <f>IF(J86=1,0,3)</f>
        <v>3</v>
      </c>
    </row>
    <row r="87" spans="1:11" ht="48" x14ac:dyDescent="0.2">
      <c r="A87" s="7" t="s">
        <v>188</v>
      </c>
      <c r="B87" s="8" t="s">
        <v>189</v>
      </c>
      <c r="C87" s="9" t="s">
        <v>55</v>
      </c>
      <c r="D87" s="7">
        <f t="shared" si="6"/>
        <v>5</v>
      </c>
      <c r="E87" s="8"/>
      <c r="J87">
        <f t="shared" si="4"/>
        <v>0</v>
      </c>
      <c r="K87">
        <f>IF(J87=1,0,5)</f>
        <v>5</v>
      </c>
    </row>
    <row r="88" spans="1:11" ht="16" x14ac:dyDescent="0.2">
      <c r="A88" s="7" t="s">
        <v>190</v>
      </c>
      <c r="B88" s="8" t="s">
        <v>191</v>
      </c>
      <c r="C88" s="9" t="s">
        <v>55</v>
      </c>
      <c r="D88" s="7">
        <f t="shared" si="6"/>
        <v>1</v>
      </c>
      <c r="E88" s="8"/>
      <c r="J88">
        <f t="shared" si="4"/>
        <v>0</v>
      </c>
      <c r="K88">
        <f>IF(J88=1,0,1)</f>
        <v>1</v>
      </c>
    </row>
    <row r="89" spans="1:11" ht="32" x14ac:dyDescent="0.2">
      <c r="A89" s="7" t="s">
        <v>192</v>
      </c>
      <c r="B89" s="8" t="s">
        <v>193</v>
      </c>
      <c r="C89" s="9" t="s">
        <v>55</v>
      </c>
      <c r="D89" s="7">
        <f t="shared" si="6"/>
        <v>1</v>
      </c>
      <c r="E89" s="8"/>
      <c r="J89">
        <f t="shared" si="4"/>
        <v>0</v>
      </c>
      <c r="K89">
        <f>IF(J89=1,0,1)</f>
        <v>1</v>
      </c>
    </row>
    <row r="90" spans="1:11" ht="48" x14ac:dyDescent="0.2">
      <c r="A90" s="7" t="s">
        <v>194</v>
      </c>
      <c r="B90" s="8" t="s">
        <v>195</v>
      </c>
      <c r="C90" s="9" t="s">
        <v>55</v>
      </c>
      <c r="D90" s="7">
        <f t="shared" si="6"/>
        <v>1</v>
      </c>
      <c r="E90" s="8"/>
      <c r="J90">
        <f t="shared" si="4"/>
        <v>0</v>
      </c>
      <c r="K90">
        <f>IF(J90=1,0,1)</f>
        <v>1</v>
      </c>
    </row>
    <row r="91" spans="1:11" ht="16" x14ac:dyDescent="0.2">
      <c r="A91" s="7" t="s">
        <v>196</v>
      </c>
      <c r="B91" s="8" t="s">
        <v>197</v>
      </c>
      <c r="C91" s="9" t="s">
        <v>55</v>
      </c>
      <c r="D91" s="7">
        <f t="shared" si="6"/>
        <v>5</v>
      </c>
      <c r="E91" s="8"/>
      <c r="J91">
        <f t="shared" si="4"/>
        <v>0</v>
      </c>
      <c r="K91">
        <f>IF(J91=1,0,5)</f>
        <v>5</v>
      </c>
    </row>
    <row r="92" spans="1:11" ht="32" x14ac:dyDescent="0.2">
      <c r="A92" s="7" t="s">
        <v>198</v>
      </c>
      <c r="B92" s="8" t="s">
        <v>199</v>
      </c>
      <c r="C92" s="9" t="s">
        <v>55</v>
      </c>
      <c r="D92" s="7">
        <f t="shared" si="6"/>
        <v>3</v>
      </c>
      <c r="E92" s="8"/>
      <c r="J92">
        <f t="shared" si="4"/>
        <v>0</v>
      </c>
      <c r="K92">
        <f>IF(J92=1,0,3)</f>
        <v>3</v>
      </c>
    </row>
    <row r="93" spans="1:11" ht="16" x14ac:dyDescent="0.2">
      <c r="A93" s="7" t="s">
        <v>200</v>
      </c>
      <c r="B93" s="8" t="s">
        <v>201</v>
      </c>
      <c r="C93" s="9" t="s">
        <v>55</v>
      </c>
      <c r="D93" s="7">
        <f t="shared" si="6"/>
        <v>1</v>
      </c>
      <c r="E93" s="8"/>
      <c r="J93">
        <f t="shared" si="4"/>
        <v>0</v>
      </c>
      <c r="K93">
        <f>IF(J93=1,0,1)</f>
        <v>1</v>
      </c>
    </row>
    <row r="94" spans="1:11" ht="32" x14ac:dyDescent="0.2">
      <c r="A94" s="7" t="s">
        <v>202</v>
      </c>
      <c r="B94" s="8" t="s">
        <v>203</v>
      </c>
      <c r="C94" s="9" t="s">
        <v>55</v>
      </c>
      <c r="D94" s="7">
        <f t="shared" si="6"/>
        <v>3</v>
      </c>
      <c r="E94" s="8"/>
      <c r="J94">
        <f t="shared" si="4"/>
        <v>0</v>
      </c>
      <c r="K94">
        <f>IF(J94=1,0,3)</f>
        <v>3</v>
      </c>
    </row>
    <row r="95" spans="1:11" ht="32" x14ac:dyDescent="0.2">
      <c r="A95" s="7" t="s">
        <v>204</v>
      </c>
      <c r="B95" s="8" t="s">
        <v>205</v>
      </c>
      <c r="C95" s="9" t="s">
        <v>55</v>
      </c>
      <c r="D95" s="7">
        <f t="shared" si="6"/>
        <v>5</v>
      </c>
      <c r="E95" s="8"/>
      <c r="J95">
        <f t="shared" si="4"/>
        <v>0</v>
      </c>
      <c r="K95">
        <f>IF(J95=1,0,5)</f>
        <v>5</v>
      </c>
    </row>
    <row r="96" spans="1:11" ht="32" x14ac:dyDescent="0.2">
      <c r="A96" s="7" t="s">
        <v>206</v>
      </c>
      <c r="B96" s="8" t="s">
        <v>207</v>
      </c>
      <c r="C96" s="9" t="s">
        <v>55</v>
      </c>
      <c r="D96" s="7">
        <f t="shared" si="6"/>
        <v>5</v>
      </c>
      <c r="E96" s="8"/>
      <c r="J96">
        <f t="shared" si="4"/>
        <v>0</v>
      </c>
      <c r="K96">
        <f>IF(J96=1,0,5)</f>
        <v>5</v>
      </c>
    </row>
    <row r="97" spans="1:11" ht="32" x14ac:dyDescent="0.2">
      <c r="A97" s="7" t="s">
        <v>208</v>
      </c>
      <c r="B97" s="8" t="s">
        <v>209</v>
      </c>
      <c r="C97" s="9" t="s">
        <v>55</v>
      </c>
      <c r="D97" s="7">
        <f t="shared" si="6"/>
        <v>5</v>
      </c>
      <c r="E97" s="8"/>
      <c r="J97">
        <f t="shared" si="4"/>
        <v>0</v>
      </c>
      <c r="K97">
        <f>IF(J97=1,0,5)</f>
        <v>5</v>
      </c>
    </row>
    <row r="98" spans="1:11" ht="16" x14ac:dyDescent="0.2">
      <c r="A98" s="7" t="s">
        <v>210</v>
      </c>
      <c r="B98" s="8" t="s">
        <v>211</v>
      </c>
      <c r="C98" s="9" t="s">
        <v>55</v>
      </c>
      <c r="D98" s="7">
        <f t="shared" si="6"/>
        <v>1</v>
      </c>
      <c r="E98" s="8"/>
      <c r="J98">
        <f t="shared" si="4"/>
        <v>0</v>
      </c>
      <c r="K98">
        <f>IF(J98=1,0,1)</f>
        <v>1</v>
      </c>
    </row>
    <row r="99" spans="1:11" ht="16" x14ac:dyDescent="0.2">
      <c r="A99" s="7" t="s">
        <v>212</v>
      </c>
      <c r="B99" s="8" t="s">
        <v>213</v>
      </c>
      <c r="C99" s="9" t="s">
        <v>55</v>
      </c>
      <c r="D99" s="7">
        <f t="shared" si="6"/>
        <v>1</v>
      </c>
      <c r="E99" s="8"/>
      <c r="J99">
        <f t="shared" si="4"/>
        <v>0</v>
      </c>
      <c r="K99">
        <f>IF(J99=1,0,1)</f>
        <v>1</v>
      </c>
    </row>
    <row r="100" spans="1:11" ht="16" x14ac:dyDescent="0.2">
      <c r="A100" s="7" t="s">
        <v>214</v>
      </c>
      <c r="B100" s="8" t="s">
        <v>215</v>
      </c>
      <c r="C100" s="9" t="s">
        <v>55</v>
      </c>
      <c r="D100" s="7">
        <f t="shared" si="6"/>
        <v>1</v>
      </c>
      <c r="E100" s="8"/>
      <c r="J100">
        <f t="shared" ref="J100:J130" si="7">IF(C100="Not Implemented",0,1)</f>
        <v>0</v>
      </c>
      <c r="K100">
        <f>IF(J100=1,0,1)</f>
        <v>1</v>
      </c>
    </row>
    <row r="101" spans="1:11" ht="16" x14ac:dyDescent="0.2">
      <c r="A101" s="7" t="s">
        <v>216</v>
      </c>
      <c r="B101" s="8" t="s">
        <v>217</v>
      </c>
      <c r="C101" s="9" t="s">
        <v>55</v>
      </c>
      <c r="D101" s="7">
        <f t="shared" si="6"/>
        <v>1</v>
      </c>
      <c r="E101" s="8"/>
      <c r="J101">
        <f t="shared" si="7"/>
        <v>0</v>
      </c>
      <c r="K101">
        <f>IF(J101=1,0,1)</f>
        <v>1</v>
      </c>
    </row>
    <row r="102" spans="1:11" ht="64" x14ac:dyDescent="0.2">
      <c r="A102" s="7" t="s">
        <v>218</v>
      </c>
      <c r="B102" s="8" t="s">
        <v>219</v>
      </c>
      <c r="C102" s="9" t="s">
        <v>55</v>
      </c>
      <c r="D102" s="7">
        <f t="shared" si="6"/>
        <v>3</v>
      </c>
      <c r="E102" s="8"/>
      <c r="J102">
        <f t="shared" si="7"/>
        <v>0</v>
      </c>
      <c r="K102">
        <f>IF(J102=1,0,3)</f>
        <v>3</v>
      </c>
    </row>
    <row r="103" spans="1:11" ht="32" x14ac:dyDescent="0.2">
      <c r="A103" s="7" t="s">
        <v>220</v>
      </c>
      <c r="B103" s="8" t="s">
        <v>221</v>
      </c>
      <c r="C103" s="9" t="s">
        <v>55</v>
      </c>
      <c r="D103" s="7">
        <f t="shared" si="6"/>
        <v>5</v>
      </c>
      <c r="E103" s="8"/>
      <c r="J103">
        <f t="shared" si="7"/>
        <v>0</v>
      </c>
      <c r="K103">
        <f>IF(J103=1,0,5)</f>
        <v>5</v>
      </c>
    </row>
    <row r="104" spans="1:11" ht="16" x14ac:dyDescent="0.2">
      <c r="A104" s="7" t="s">
        <v>222</v>
      </c>
      <c r="B104" s="8" t="s">
        <v>223</v>
      </c>
      <c r="C104" s="9" t="s">
        <v>55</v>
      </c>
      <c r="D104" s="7">
        <f t="shared" si="6"/>
        <v>1</v>
      </c>
      <c r="E104" s="8"/>
      <c r="J104">
        <f t="shared" si="7"/>
        <v>0</v>
      </c>
      <c r="K104">
        <f>IF(J104=1,0,1)</f>
        <v>1</v>
      </c>
    </row>
    <row r="105" spans="1:11" ht="32" x14ac:dyDescent="0.2">
      <c r="A105" s="7" t="s">
        <v>224</v>
      </c>
      <c r="B105" s="8" t="s">
        <v>225</v>
      </c>
      <c r="C105" s="9" t="s">
        <v>55</v>
      </c>
      <c r="D105" s="7">
        <f t="shared" si="6"/>
        <v>5</v>
      </c>
      <c r="E105" s="8"/>
      <c r="J105">
        <f t="shared" si="7"/>
        <v>0</v>
      </c>
      <c r="K105">
        <f>IF(J105=1,0,5)</f>
        <v>5</v>
      </c>
    </row>
    <row r="106" spans="1:11" ht="32" x14ac:dyDescent="0.2">
      <c r="A106" s="7" t="s">
        <v>226</v>
      </c>
      <c r="B106" s="8" t="s">
        <v>227</v>
      </c>
      <c r="C106" s="9" t="s">
        <v>55</v>
      </c>
      <c r="D106" s="7">
        <f t="shared" si="6"/>
        <v>3</v>
      </c>
      <c r="E106" s="8"/>
      <c r="J106">
        <f t="shared" si="7"/>
        <v>0</v>
      </c>
      <c r="K106">
        <f>IF(J106=1,0,3)</f>
        <v>3</v>
      </c>
    </row>
    <row r="107" spans="1:11" ht="32" x14ac:dyDescent="0.2">
      <c r="A107" s="7" t="s">
        <v>228</v>
      </c>
      <c r="B107" s="8" t="s">
        <v>229</v>
      </c>
      <c r="C107" s="9" t="s">
        <v>55</v>
      </c>
      <c r="D107" s="7">
        <f t="shared" si="6"/>
        <v>5</v>
      </c>
      <c r="E107" s="8"/>
      <c r="J107">
        <f t="shared" si="7"/>
        <v>0</v>
      </c>
      <c r="K107">
        <f>IF(J107=1,0,5)</f>
        <v>5</v>
      </c>
    </row>
    <row r="108" spans="1:11" ht="48" x14ac:dyDescent="0.2">
      <c r="A108" s="7" t="s">
        <v>230</v>
      </c>
      <c r="B108" s="8" t="s">
        <v>231</v>
      </c>
      <c r="C108" s="9" t="s">
        <v>55</v>
      </c>
      <c r="D108" s="7">
        <f t="shared" si="6"/>
        <v>5</v>
      </c>
      <c r="E108" s="8"/>
      <c r="J108">
        <f t="shared" si="7"/>
        <v>0</v>
      </c>
      <c r="K108">
        <f>IF(J108=1,0,5)</f>
        <v>5</v>
      </c>
    </row>
    <row r="109" spans="1:11" ht="48" x14ac:dyDescent="0.2">
      <c r="A109" s="7" t="s">
        <v>232</v>
      </c>
      <c r="B109" s="8" t="s">
        <v>233</v>
      </c>
      <c r="C109" s="9" t="s">
        <v>55</v>
      </c>
      <c r="D109" s="7">
        <f t="shared" si="6"/>
        <v>5</v>
      </c>
      <c r="E109" s="8"/>
      <c r="J109">
        <f t="shared" si="7"/>
        <v>0</v>
      </c>
      <c r="K109">
        <f>IF(J109=1,0,5)</f>
        <v>5</v>
      </c>
    </row>
    <row r="110" spans="1:11" ht="16" x14ac:dyDescent="0.2">
      <c r="A110" s="7" t="s">
        <v>234</v>
      </c>
      <c r="B110" s="8" t="s">
        <v>235</v>
      </c>
      <c r="C110" s="9" t="s">
        <v>55</v>
      </c>
      <c r="D110" s="7">
        <f t="shared" si="6"/>
        <v>1</v>
      </c>
      <c r="E110" s="8"/>
      <c r="J110">
        <f t="shared" si="7"/>
        <v>0</v>
      </c>
      <c r="K110">
        <f>IF(J110=1,0,1)</f>
        <v>1</v>
      </c>
    </row>
    <row r="111" spans="1:11" ht="32" x14ac:dyDescent="0.2">
      <c r="A111" s="7" t="s">
        <v>236</v>
      </c>
      <c r="B111" s="8" t="s">
        <v>237</v>
      </c>
      <c r="C111" s="9" t="s">
        <v>55</v>
      </c>
      <c r="D111" s="7">
        <f t="shared" si="6"/>
        <v>1</v>
      </c>
      <c r="E111" s="8"/>
      <c r="J111">
        <f t="shared" si="7"/>
        <v>0</v>
      </c>
      <c r="K111">
        <f>IF(J111=1,0,1)</f>
        <v>1</v>
      </c>
    </row>
    <row r="112" spans="1:11" ht="32" x14ac:dyDescent="0.2">
      <c r="A112" s="7" t="s">
        <v>238</v>
      </c>
      <c r="B112" s="8" t="s">
        <v>239</v>
      </c>
      <c r="C112" s="9" t="s">
        <v>55</v>
      </c>
      <c r="D112" s="7">
        <f t="shared" si="6"/>
        <v>5</v>
      </c>
      <c r="E112" s="8"/>
      <c r="J112">
        <f t="shared" si="7"/>
        <v>0</v>
      </c>
      <c r="K112">
        <f>IF(J112=1,0,5)</f>
        <v>5</v>
      </c>
    </row>
    <row r="113" spans="1:11" ht="32" x14ac:dyDescent="0.2">
      <c r="A113" s="7" t="s">
        <v>240</v>
      </c>
      <c r="B113" s="8" t="s">
        <v>241</v>
      </c>
      <c r="C113" s="9" t="s">
        <v>55</v>
      </c>
      <c r="D113" s="7">
        <f t="shared" si="6"/>
        <v>5</v>
      </c>
      <c r="E113" s="8"/>
      <c r="J113">
        <f t="shared" si="7"/>
        <v>0</v>
      </c>
      <c r="K113">
        <f>IF(J113=1,0,5)</f>
        <v>5</v>
      </c>
    </row>
    <row r="114" spans="1:11" ht="48" x14ac:dyDescent="0.2">
      <c r="A114" s="7" t="s">
        <v>242</v>
      </c>
      <c r="B114" s="8" t="s">
        <v>243</v>
      </c>
      <c r="C114" s="9" t="s">
        <v>55</v>
      </c>
      <c r="D114" s="7">
        <f t="shared" si="6"/>
        <v>1</v>
      </c>
      <c r="E114" s="8"/>
      <c r="J114">
        <f t="shared" si="7"/>
        <v>0</v>
      </c>
      <c r="K114">
        <f>IF(J114=1,0,1)</f>
        <v>1</v>
      </c>
    </row>
    <row r="115" spans="1:11" ht="32" x14ac:dyDescent="0.2">
      <c r="A115" s="7" t="s">
        <v>244</v>
      </c>
      <c r="B115" s="8" t="s">
        <v>245</v>
      </c>
      <c r="C115" s="9" t="s">
        <v>55</v>
      </c>
      <c r="D115" s="7">
        <f t="shared" si="6"/>
        <v>3</v>
      </c>
      <c r="E115" s="8"/>
      <c r="J115">
        <f t="shared" si="7"/>
        <v>0</v>
      </c>
      <c r="K115">
        <f>IF(J115=1,0,3)</f>
        <v>3</v>
      </c>
    </row>
    <row r="116" spans="1:11" ht="32" x14ac:dyDescent="0.2">
      <c r="A116" s="7" t="s">
        <v>246</v>
      </c>
      <c r="B116" s="8" t="s">
        <v>247</v>
      </c>
      <c r="C116" s="9" t="s">
        <v>55</v>
      </c>
      <c r="D116" s="7">
        <f t="shared" si="6"/>
        <v>1</v>
      </c>
      <c r="E116" s="8"/>
      <c r="J116">
        <f t="shared" si="7"/>
        <v>0</v>
      </c>
      <c r="K116">
        <f>IF(J116=1,0,1)</f>
        <v>1</v>
      </c>
    </row>
    <row r="117" spans="1:11" ht="32" x14ac:dyDescent="0.2">
      <c r="A117" s="7" t="s">
        <v>248</v>
      </c>
      <c r="B117" s="8" t="s">
        <v>249</v>
      </c>
      <c r="C117" s="9" t="s">
        <v>55</v>
      </c>
      <c r="D117" s="7">
        <f t="shared" ref="D117:D130" si="8">IF(ISNUMBER(K117), K117, "")</f>
        <v>1</v>
      </c>
      <c r="E117" s="8"/>
      <c r="J117">
        <f t="shared" si="7"/>
        <v>0</v>
      </c>
      <c r="K117">
        <f>IF(J117=1,0,1)</f>
        <v>1</v>
      </c>
    </row>
    <row r="118" spans="1:11" ht="32" x14ac:dyDescent="0.2">
      <c r="A118" s="7" t="s">
        <v>250</v>
      </c>
      <c r="B118" s="8" t="s">
        <v>251</v>
      </c>
      <c r="C118" s="9" t="s">
        <v>55</v>
      </c>
      <c r="D118" s="7">
        <f t="shared" si="8"/>
        <v>5</v>
      </c>
      <c r="E118" s="8" t="s">
        <v>51</v>
      </c>
      <c r="J118">
        <f t="shared" si="7"/>
        <v>0</v>
      </c>
      <c r="K118">
        <f>IF(J118=1,IF(J17=0,3,0), 5)</f>
        <v>5</v>
      </c>
    </row>
    <row r="119" spans="1:11" ht="32" x14ac:dyDescent="0.2">
      <c r="A119" s="7" t="s">
        <v>252</v>
      </c>
      <c r="B119" s="8" t="s">
        <v>253</v>
      </c>
      <c r="C119" s="9" t="s">
        <v>55</v>
      </c>
      <c r="D119" s="7">
        <f t="shared" si="8"/>
        <v>1</v>
      </c>
      <c r="E119" s="8"/>
      <c r="J119">
        <f t="shared" si="7"/>
        <v>0</v>
      </c>
      <c r="K119">
        <f>IF(J119=1,0,1)</f>
        <v>1</v>
      </c>
    </row>
    <row r="120" spans="1:11" ht="16" x14ac:dyDescent="0.2">
      <c r="A120" s="7" t="s">
        <v>254</v>
      </c>
      <c r="B120" s="8" t="s">
        <v>255</v>
      </c>
      <c r="C120" s="9" t="s">
        <v>55</v>
      </c>
      <c r="D120" s="7">
        <f t="shared" si="8"/>
        <v>1</v>
      </c>
      <c r="E120" s="8"/>
      <c r="J120">
        <f t="shared" si="7"/>
        <v>0</v>
      </c>
      <c r="K120">
        <f>IF(J120=1,0,1)</f>
        <v>1</v>
      </c>
    </row>
    <row r="121" spans="1:11" ht="16" x14ac:dyDescent="0.2">
      <c r="A121" s="7" t="s">
        <v>256</v>
      </c>
      <c r="B121" s="8" t="s">
        <v>257</v>
      </c>
      <c r="C121" s="9" t="s">
        <v>55</v>
      </c>
      <c r="D121" s="7">
        <f t="shared" si="8"/>
        <v>1</v>
      </c>
      <c r="E121" s="8"/>
      <c r="J121">
        <f t="shared" si="7"/>
        <v>0</v>
      </c>
      <c r="K121">
        <f>IF(J121=1,0,1)</f>
        <v>1</v>
      </c>
    </row>
    <row r="122" spans="1:11" ht="16" x14ac:dyDescent="0.2">
      <c r="A122" s="7" t="s">
        <v>258</v>
      </c>
      <c r="B122" s="8" t="s">
        <v>259</v>
      </c>
      <c r="C122" s="9" t="s">
        <v>55</v>
      </c>
      <c r="D122" s="7">
        <f t="shared" si="8"/>
        <v>5</v>
      </c>
      <c r="E122" s="8"/>
      <c r="J122">
        <f t="shared" si="7"/>
        <v>0</v>
      </c>
      <c r="K122">
        <f>IF(J122=1,0,5)</f>
        <v>5</v>
      </c>
    </row>
    <row r="123" spans="1:11" ht="16" x14ac:dyDescent="0.2">
      <c r="A123" s="7" t="s">
        <v>260</v>
      </c>
      <c r="B123" s="8" t="s">
        <v>261</v>
      </c>
      <c r="C123" s="9" t="s">
        <v>55</v>
      </c>
      <c r="D123" s="7">
        <f t="shared" si="8"/>
        <v>1</v>
      </c>
      <c r="E123" s="8"/>
      <c r="J123">
        <f t="shared" si="7"/>
        <v>0</v>
      </c>
      <c r="K123">
        <f>IF(J123=1,0,1)</f>
        <v>1</v>
      </c>
    </row>
    <row r="124" spans="1:11" ht="16" x14ac:dyDescent="0.2">
      <c r="A124" s="7" t="s">
        <v>262</v>
      </c>
      <c r="B124" s="8" t="s">
        <v>263</v>
      </c>
      <c r="C124" s="9" t="s">
        <v>55</v>
      </c>
      <c r="D124" s="7">
        <f t="shared" si="8"/>
        <v>5</v>
      </c>
      <c r="E124" s="8"/>
      <c r="J124">
        <f t="shared" si="7"/>
        <v>0</v>
      </c>
      <c r="K124">
        <f>IF(J124=1,0,5)</f>
        <v>5</v>
      </c>
    </row>
    <row r="125" spans="1:11" ht="32" x14ac:dyDescent="0.2">
      <c r="A125" s="7" t="s">
        <v>264</v>
      </c>
      <c r="B125" s="8" t="s">
        <v>265</v>
      </c>
      <c r="C125" s="9" t="s">
        <v>55</v>
      </c>
      <c r="D125" s="7">
        <f t="shared" si="8"/>
        <v>5</v>
      </c>
      <c r="E125" s="8"/>
      <c r="J125">
        <f t="shared" si="7"/>
        <v>0</v>
      </c>
      <c r="K125">
        <f>IF(J125=1,0,5)</f>
        <v>5</v>
      </c>
    </row>
    <row r="126" spans="1:11" ht="16" x14ac:dyDescent="0.2">
      <c r="A126" s="7" t="s">
        <v>266</v>
      </c>
      <c r="B126" s="8" t="s">
        <v>267</v>
      </c>
      <c r="C126" s="9" t="s">
        <v>55</v>
      </c>
      <c r="D126" s="7">
        <f t="shared" si="8"/>
        <v>5</v>
      </c>
      <c r="E126" s="8"/>
      <c r="J126">
        <f t="shared" si="7"/>
        <v>0</v>
      </c>
      <c r="K126">
        <f>IF(J126=1,0,5)</f>
        <v>5</v>
      </c>
    </row>
    <row r="127" spans="1:11" ht="16" x14ac:dyDescent="0.2">
      <c r="A127" s="7" t="s">
        <v>268</v>
      </c>
      <c r="B127" s="8" t="s">
        <v>269</v>
      </c>
      <c r="C127" s="9" t="s">
        <v>55</v>
      </c>
      <c r="D127" s="7">
        <f t="shared" si="8"/>
        <v>5</v>
      </c>
      <c r="E127" s="8"/>
      <c r="J127">
        <f t="shared" si="7"/>
        <v>0</v>
      </c>
      <c r="K127">
        <f>IF(J127=1,0,5)</f>
        <v>5</v>
      </c>
    </row>
    <row r="128" spans="1:11" ht="32" x14ac:dyDescent="0.2">
      <c r="A128" s="7" t="s">
        <v>270</v>
      </c>
      <c r="B128" s="8" t="s">
        <v>271</v>
      </c>
      <c r="C128" s="9" t="s">
        <v>55</v>
      </c>
      <c r="D128" s="7">
        <f t="shared" si="8"/>
        <v>3</v>
      </c>
      <c r="E128" s="8"/>
      <c r="J128">
        <f t="shared" si="7"/>
        <v>0</v>
      </c>
      <c r="K128">
        <f>IF(J128=1,0,3)</f>
        <v>3</v>
      </c>
    </row>
    <row r="129" spans="1:11" ht="32" x14ac:dyDescent="0.2">
      <c r="A129" s="7" t="s">
        <v>272</v>
      </c>
      <c r="B129" s="8" t="s">
        <v>273</v>
      </c>
      <c r="C129" s="9" t="s">
        <v>55</v>
      </c>
      <c r="D129" s="7">
        <f t="shared" si="8"/>
        <v>5</v>
      </c>
      <c r="E129" s="8"/>
      <c r="J129">
        <f t="shared" si="7"/>
        <v>0</v>
      </c>
      <c r="K129">
        <f>IF(J129=1,0,5)</f>
        <v>5</v>
      </c>
    </row>
    <row r="130" spans="1:11" ht="16" x14ac:dyDescent="0.2">
      <c r="A130" s="7" t="s">
        <v>274</v>
      </c>
      <c r="B130" s="8" t="s">
        <v>275</v>
      </c>
      <c r="C130" s="9" t="s">
        <v>55</v>
      </c>
      <c r="D130" s="7">
        <f t="shared" si="8"/>
        <v>3</v>
      </c>
      <c r="E130" s="8"/>
      <c r="J130">
        <f t="shared" si="7"/>
        <v>0</v>
      </c>
      <c r="K130">
        <f>IF(J130=1,0,3)</f>
        <v>3</v>
      </c>
    </row>
    <row r="132" spans="1:11" ht="21" x14ac:dyDescent="0.25">
      <c r="B132" s="12" t="s">
        <v>276</v>
      </c>
      <c r="D132" s="12">
        <f>110-SUM(K21:K130)</f>
        <v>-288</v>
      </c>
    </row>
  </sheetData>
  <mergeCells count="8">
    <mergeCell ref="A11:C11"/>
    <mergeCell ref="A12:B12"/>
    <mergeCell ref="A20:B20"/>
    <mergeCell ref="A1:C1"/>
    <mergeCell ref="A2:C2"/>
    <mergeCell ref="A3:B3"/>
    <mergeCell ref="A7:C7"/>
    <mergeCell ref="A8:B8"/>
  </mergeCells>
  <dataValidations count="3">
    <dataValidation type="list" allowBlank="1" showInputMessage="1" showErrorMessage="1" sqref="C9:C10 C4:C6" xr:uid="{00000000-0002-0000-0100-000000000000}">
      <formula1>"Yes,No,No Answer"</formula1>
    </dataValidation>
    <dataValidation type="list" allowBlank="1" showInputMessage="1" showErrorMessage="1" sqref="C13:C17" xr:uid="{00000000-0002-0000-0100-000005000000}">
      <formula1>"Yes,No"</formula1>
    </dataValidation>
    <dataValidation type="list" allowBlank="1" showInputMessage="1" showErrorMessage="1" sqref="C68:C130 C21:C66" xr:uid="{00000000-0002-0000-0100-00000A000000}">
      <formula1>"Implemented,Not Implemented"</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Home</vt:lpstr>
      <vt:lpstr>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Adam Donshik</cp:lastModifiedBy>
  <dcterms:created xsi:type="dcterms:W3CDTF">2020-10-26T18:08:10Z</dcterms:created>
  <dcterms:modified xsi:type="dcterms:W3CDTF">2022-10-12T23:58:06Z</dcterms:modified>
</cp:coreProperties>
</file>