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4860" windowHeight="11865" tabRatio="781"/>
  </bookViews>
  <sheets>
    <sheet name="OTS SC B&amp;N" sheetId="23" r:id="rId1"/>
    <sheet name="OTS M2M B&amp;N" sheetId="31" r:id="rId2"/>
  </sheets>
  <definedNames>
    <definedName name="_xlnm.Print_Area" localSheetId="1">'OTS M2M B&amp;N'!$E$1:$AE$61</definedName>
    <definedName name="_xlnm.Print_Area" localSheetId="0">'OTS SC B&amp;N'!$A$1:$S$58</definedName>
    <definedName name="_xlnm.Print_Titles" localSheetId="1">'OTS M2M B&amp;N'!$A:$D</definedName>
  </definedNames>
  <calcPr calcId="125725"/>
</workbook>
</file>

<file path=xl/calcChain.xml><?xml version="1.0" encoding="utf-8"?>
<calcChain xmlns="http://schemas.openxmlformats.org/spreadsheetml/2006/main">
  <c r="AD8" i="31"/>
  <c r="B3"/>
  <c r="R48" l="1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S48" i="23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T9" i="31"/>
  <c r="B2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AC14"/>
  <c r="A58" l="1"/>
  <c r="A57"/>
  <c r="D48"/>
  <c r="E48" s="1"/>
  <c r="C48"/>
  <c r="B48"/>
  <c r="A48"/>
  <c r="D47"/>
  <c r="E47" s="1"/>
  <c r="C47"/>
  <c r="B47"/>
  <c r="A47"/>
  <c r="D46"/>
  <c r="E46" s="1"/>
  <c r="C46"/>
  <c r="B46"/>
  <c r="A46"/>
  <c r="D45"/>
  <c r="E45" s="1"/>
  <c r="C45"/>
  <c r="B45"/>
  <c r="A45"/>
  <c r="D44"/>
  <c r="E44" s="1"/>
  <c r="C44"/>
  <c r="B44"/>
  <c r="A44"/>
  <c r="D43"/>
  <c r="E43" s="1"/>
  <c r="C43"/>
  <c r="B43"/>
  <c r="A43"/>
  <c r="D42"/>
  <c r="E42" s="1"/>
  <c r="C42"/>
  <c r="B42"/>
  <c r="A42"/>
  <c r="D41"/>
  <c r="E41" s="1"/>
  <c r="C41"/>
  <c r="B41"/>
  <c r="A41"/>
  <c r="D40"/>
  <c r="E40" s="1"/>
  <c r="C40"/>
  <c r="B40"/>
  <c r="A40"/>
  <c r="D39"/>
  <c r="E39" s="1"/>
  <c r="C39"/>
  <c r="B39"/>
  <c r="A39"/>
  <c r="D38"/>
  <c r="E38" s="1"/>
  <c r="C38"/>
  <c r="B38"/>
  <c r="A38"/>
  <c r="D37"/>
  <c r="E37" s="1"/>
  <c r="C37"/>
  <c r="B37"/>
  <c r="A37"/>
  <c r="D36"/>
  <c r="E36" s="1"/>
  <c r="C36"/>
  <c r="B36"/>
  <c r="A36"/>
  <c r="D35"/>
  <c r="E35" s="1"/>
  <c r="C35"/>
  <c r="B35"/>
  <c r="A35"/>
  <c r="D34"/>
  <c r="E34" s="1"/>
  <c r="C34"/>
  <c r="B34"/>
  <c r="A34"/>
  <c r="D33"/>
  <c r="E33" s="1"/>
  <c r="C33"/>
  <c r="B33"/>
  <c r="A33"/>
  <c r="D32"/>
  <c r="E32" s="1"/>
  <c r="C32"/>
  <c r="B32"/>
  <c r="A32"/>
  <c r="D31"/>
  <c r="E31" s="1"/>
  <c r="C31"/>
  <c r="B31"/>
  <c r="A31"/>
  <c r="D30"/>
  <c r="E30" s="1"/>
  <c r="C30"/>
  <c r="B30"/>
  <c r="A30"/>
  <c r="D29"/>
  <c r="E29" s="1"/>
  <c r="C29"/>
  <c r="B29"/>
  <c r="A29"/>
  <c r="D28"/>
  <c r="E28" s="1"/>
  <c r="C28"/>
  <c r="B28"/>
  <c r="A28"/>
  <c r="D27"/>
  <c r="E27" s="1"/>
  <c r="C27"/>
  <c r="B27"/>
  <c r="A27"/>
  <c r="D26"/>
  <c r="E26" s="1"/>
  <c r="C26"/>
  <c r="B26"/>
  <c r="A26"/>
  <c r="D25"/>
  <c r="E25" s="1"/>
  <c r="C25"/>
  <c r="B25"/>
  <c r="A25"/>
  <c r="D24"/>
  <c r="E24" s="1"/>
  <c r="C24"/>
  <c r="B24"/>
  <c r="A24"/>
  <c r="D23"/>
  <c r="E23" s="1"/>
  <c r="C23"/>
  <c r="B23"/>
  <c r="A23"/>
  <c r="D22"/>
  <c r="E22" s="1"/>
  <c r="C22"/>
  <c r="B22"/>
  <c r="A22"/>
  <c r="D21"/>
  <c r="F21" s="1"/>
  <c r="B21"/>
  <c r="D20"/>
  <c r="F20" s="1"/>
  <c r="B20"/>
  <c r="D19"/>
  <c r="E19" s="1"/>
  <c r="B19"/>
  <c r="D18"/>
  <c r="F18" s="1"/>
  <c r="B18"/>
  <c r="D17"/>
  <c r="F17" s="1"/>
  <c r="B17"/>
  <c r="D16"/>
  <c r="F16" s="1"/>
  <c r="C16"/>
  <c r="B16"/>
  <c r="A16"/>
  <c r="A4"/>
  <c r="A3"/>
  <c r="A2"/>
  <c r="A1"/>
  <c r="C17" i="23"/>
  <c r="C17" i="31" s="1"/>
  <c r="C18" i="23" l="1"/>
  <c r="T19" i="31"/>
  <c r="AA19"/>
  <c r="AA22"/>
  <c r="T22"/>
  <c r="T23"/>
  <c r="AA23"/>
  <c r="AA24"/>
  <c r="T24"/>
  <c r="T27"/>
  <c r="AA27"/>
  <c r="T29"/>
  <c r="AA29"/>
  <c r="AA30"/>
  <c r="T30"/>
  <c r="AA32"/>
  <c r="T32"/>
  <c r="T33"/>
  <c r="AA33"/>
  <c r="AA34"/>
  <c r="T34"/>
  <c r="AA36"/>
  <c r="T36"/>
  <c r="T41"/>
  <c r="AA41"/>
  <c r="T25"/>
  <c r="AA25"/>
  <c r="AA26"/>
  <c r="T26"/>
  <c r="AA28"/>
  <c r="T28"/>
  <c r="T31"/>
  <c r="AA31"/>
  <c r="T35"/>
  <c r="AA35"/>
  <c r="T37"/>
  <c r="AA37"/>
  <c r="AA38"/>
  <c r="T38"/>
  <c r="T39"/>
  <c r="AA39"/>
  <c r="AA40"/>
  <c r="T40"/>
  <c r="AA42"/>
  <c r="T42"/>
  <c r="T43"/>
  <c r="AA43"/>
  <c r="AA44"/>
  <c r="T44"/>
  <c r="T45"/>
  <c r="AA45"/>
  <c r="AA46"/>
  <c r="T46"/>
  <c r="T47"/>
  <c r="AA47"/>
  <c r="AA48"/>
  <c r="T48"/>
  <c r="A57" i="23"/>
  <c r="F48"/>
  <c r="E48"/>
  <c r="F47"/>
  <c r="E47"/>
  <c r="F46"/>
  <c r="E46"/>
  <c r="A17"/>
  <c r="A17" i="31" s="1"/>
  <c r="C18" l="1"/>
  <c r="C19" i="23"/>
  <c r="A18"/>
  <c r="A18" i="31" s="1"/>
  <c r="C19" l="1"/>
  <c r="C20" i="23"/>
  <c r="A19"/>
  <c r="A19" i="31" s="1"/>
  <c r="F21" i="23"/>
  <c r="F20"/>
  <c r="F18"/>
  <c r="F17"/>
  <c r="F16"/>
  <c r="E29"/>
  <c r="E34"/>
  <c r="E42"/>
  <c r="F42"/>
  <c r="E43"/>
  <c r="F43"/>
  <c r="E44"/>
  <c r="F44"/>
  <c r="E45"/>
  <c r="F45"/>
  <c r="A58"/>
  <c r="C21" l="1"/>
  <c r="C20" i="31"/>
  <c r="E16" i="23"/>
  <c r="E18"/>
  <c r="A20"/>
  <c r="A20" i="31" s="1"/>
  <c r="E17" i="23"/>
  <c r="C21" i="31" l="1"/>
  <c r="A21" i="23"/>
  <c r="A21" i="31" s="1"/>
  <c r="C14" i="23" l="1"/>
  <c r="S14" s="1"/>
  <c r="E19"/>
  <c r="F19"/>
  <c r="E20"/>
  <c r="C14" i="31" l="1"/>
  <c r="E21" i="23" l="1"/>
  <c r="E22" l="1"/>
  <c r="F22"/>
  <c r="E23" l="1"/>
  <c r="F23"/>
  <c r="E24" l="1"/>
  <c r="F24"/>
  <c r="E25" l="1"/>
  <c r="F25"/>
  <c r="E26" l="1"/>
  <c r="F26"/>
  <c r="E27" l="1"/>
  <c r="F27"/>
  <c r="E28" l="1"/>
  <c r="F28"/>
  <c r="F29"/>
  <c r="E30" l="1"/>
  <c r="F30"/>
  <c r="E31" l="1"/>
  <c r="F31"/>
  <c r="E32" l="1"/>
  <c r="F32"/>
  <c r="E33" l="1"/>
  <c r="F33"/>
  <c r="F34"/>
  <c r="F41" i="31" l="1"/>
  <c r="Z41"/>
  <c r="F31"/>
  <c r="Z31"/>
  <c r="E17"/>
  <c r="Z17"/>
  <c r="F39"/>
  <c r="Z39"/>
  <c r="F34"/>
  <c r="Z34"/>
  <c r="F23"/>
  <c r="Z23"/>
  <c r="E20"/>
  <c r="Z20"/>
  <c r="F25"/>
  <c r="Z25"/>
  <c r="F36"/>
  <c r="Z36"/>
  <c r="E18"/>
  <c r="Z18"/>
  <c r="F37"/>
  <c r="Z37"/>
  <c r="E21"/>
  <c r="Z21"/>
  <c r="F43"/>
  <c r="Z43"/>
  <c r="F46"/>
  <c r="Z46"/>
  <c r="F30"/>
  <c r="Z30"/>
  <c r="F33"/>
  <c r="Z33"/>
  <c r="F19"/>
  <c r="Z19"/>
  <c r="F47"/>
  <c r="Z47"/>
  <c r="F48"/>
  <c r="Z48"/>
  <c r="F40"/>
  <c r="Z40"/>
  <c r="F32"/>
  <c r="Z32"/>
  <c r="F24"/>
  <c r="Z24"/>
  <c r="F26"/>
  <c r="Z26"/>
  <c r="F44"/>
  <c r="Z44"/>
  <c r="F27"/>
  <c r="Z27"/>
  <c r="F45"/>
  <c r="Z45"/>
  <c r="F22"/>
  <c r="Z22"/>
  <c r="F29"/>
  <c r="Z29"/>
  <c r="F35"/>
  <c r="Z35"/>
  <c r="F38"/>
  <c r="Z38"/>
  <c r="F28"/>
  <c r="Z28"/>
  <c r="F42"/>
  <c r="Z42"/>
  <c r="F14" l="1"/>
  <c r="T21"/>
  <c r="V21" s="1"/>
  <c r="AA21"/>
  <c r="AB21" s="1"/>
  <c r="AD21" s="1"/>
  <c r="AA18"/>
  <c r="AB18" s="1"/>
  <c r="AD18" s="1"/>
  <c r="T18"/>
  <c r="V18" s="1"/>
  <c r="AA20"/>
  <c r="AB20" s="1"/>
  <c r="AD20" s="1"/>
  <c r="T20"/>
  <c r="V20" s="1"/>
  <c r="T17"/>
  <c r="V17" s="1"/>
  <c r="AA17"/>
  <c r="AB17" s="1"/>
  <c r="AD17" s="1"/>
  <c r="V42"/>
  <c r="AB42"/>
  <c r="AD42" s="1"/>
  <c r="V28"/>
  <c r="AB28"/>
  <c r="AD28" s="1"/>
  <c r="V38"/>
  <c r="AB38"/>
  <c r="AD38" s="1"/>
  <c r="V35"/>
  <c r="AB35"/>
  <c r="AD35" s="1"/>
  <c r="V29"/>
  <c r="AB29"/>
  <c r="AD29" s="1"/>
  <c r="V22"/>
  <c r="AB22"/>
  <c r="AD22" s="1"/>
  <c r="V45"/>
  <c r="AB45"/>
  <c r="AD45" s="1"/>
  <c r="V27"/>
  <c r="AB27"/>
  <c r="AD27" s="1"/>
  <c r="V44"/>
  <c r="AB44"/>
  <c r="AD44" s="1"/>
  <c r="V26"/>
  <c r="AB26"/>
  <c r="AD26" s="1"/>
  <c r="V24"/>
  <c r="AB24"/>
  <c r="AD24" s="1"/>
  <c r="V32"/>
  <c r="AB32"/>
  <c r="AD32" s="1"/>
  <c r="V40"/>
  <c r="AB40"/>
  <c r="AD40" s="1"/>
  <c r="V48"/>
  <c r="AB48"/>
  <c r="AD48" s="1"/>
  <c r="V47"/>
  <c r="AB47"/>
  <c r="AD47" s="1"/>
  <c r="V19"/>
  <c r="AB19"/>
  <c r="AD19" s="1"/>
  <c r="V33"/>
  <c r="AB33"/>
  <c r="AD33" s="1"/>
  <c r="V30"/>
  <c r="AB30"/>
  <c r="AD30" s="1"/>
  <c r="V46"/>
  <c r="AB46"/>
  <c r="AD46" s="1"/>
  <c r="V43"/>
  <c r="AB43"/>
  <c r="AD43" s="1"/>
  <c r="V37"/>
  <c r="AB37"/>
  <c r="AD37" s="1"/>
  <c r="V36"/>
  <c r="AB36"/>
  <c r="AD36" s="1"/>
  <c r="V25"/>
  <c r="AB25"/>
  <c r="AD25" s="1"/>
  <c r="V23"/>
  <c r="AB23"/>
  <c r="AD23" s="1"/>
  <c r="V34"/>
  <c r="AB34"/>
  <c r="AD34" s="1"/>
  <c r="V39"/>
  <c r="AB39"/>
  <c r="AD39" s="1"/>
  <c r="V31"/>
  <c r="AB31"/>
  <c r="AD31" s="1"/>
  <c r="V41"/>
  <c r="AB41"/>
  <c r="AD41" s="1"/>
  <c r="E35" i="23"/>
  <c r="F35"/>
  <c r="Z16" i="31" l="1"/>
  <c r="E16"/>
  <c r="E36" i="23"/>
  <c r="F36"/>
  <c r="E14" i="31" l="1"/>
  <c r="AA16"/>
  <c r="T16"/>
  <c r="T14" s="1"/>
  <c r="Z14"/>
  <c r="E37" i="23"/>
  <c r="F37"/>
  <c r="V16" i="31" l="1"/>
  <c r="V4" s="1"/>
  <c r="AB16"/>
  <c r="AD16" s="1"/>
  <c r="AA14"/>
  <c r="AA8" s="1"/>
  <c r="E38" i="23"/>
  <c r="F38"/>
  <c r="V14" i="31" l="1"/>
  <c r="AB14"/>
  <c r="V8"/>
  <c r="V5"/>
  <c r="E39" i="23"/>
  <c r="F39"/>
  <c r="AD14" i="31" l="1"/>
  <c r="E40" i="23"/>
  <c r="F40"/>
  <c r="F41" l="1"/>
  <c r="F14" s="1"/>
  <c r="E41"/>
  <c r="E14" s="1"/>
</calcChain>
</file>

<file path=xl/sharedStrings.xml><?xml version="1.0" encoding="utf-8"?>
<sst xmlns="http://schemas.openxmlformats.org/spreadsheetml/2006/main" count="73" uniqueCount="59">
  <si>
    <t>Issue Name</t>
  </si>
  <si>
    <t>Mag:</t>
  </si>
  <si>
    <t>Date</t>
  </si>
  <si>
    <t>Net S/C Sales</t>
  </si>
  <si>
    <t>Net S/C Replica</t>
  </si>
  <si>
    <t>Net S/C Non-Replica</t>
  </si>
  <si>
    <t>Net Sub Replica</t>
  </si>
  <si>
    <t>Net Sub Non-Replica</t>
  </si>
  <si>
    <t>Par 3 S/C Sales</t>
  </si>
  <si>
    <t>Par 3 Subscription</t>
  </si>
  <si>
    <t>Monthly Charge</t>
  </si>
  <si>
    <t>Adj (for premium, discount, etc)</t>
  </si>
  <si>
    <t>Addition to Paid Dollars</t>
  </si>
  <si>
    <t>Addition to Paid Copies</t>
  </si>
  <si>
    <t>Sub Adj #1</t>
  </si>
  <si>
    <t>Sub Adj #3</t>
  </si>
  <si>
    <t>Sub Adj #2</t>
  </si>
  <si>
    <t>Par 8 "One Year Subs"</t>
  </si>
  <si>
    <t>Page 1</t>
  </si>
  <si>
    <t>Total</t>
  </si>
  <si>
    <t>Iss per Year</t>
  </si>
  <si>
    <t>Comment</t>
  </si>
  <si>
    <t>Average</t>
  </si>
  <si>
    <t># of Issues in Half</t>
  </si>
  <si>
    <t>Per Copy Rate</t>
  </si>
  <si>
    <t>Issues Per Year</t>
  </si>
  <si>
    <t>Print Issue #</t>
  </si>
  <si>
    <t>Cume Net Paid Copies</t>
  </si>
  <si>
    <t>Cume Net Paid Dollars</t>
  </si>
  <si>
    <t>8A(c) 1 year</t>
  </si>
  <si>
    <t>8B(a) No Premium</t>
  </si>
  <si>
    <t>8B(b) Edit Premium</t>
  </si>
  <si>
    <t>8C(a) Direct Action</t>
  </si>
  <si>
    <t>8B(c) Other Premium</t>
  </si>
  <si>
    <t>Adjustments</t>
  </si>
  <si>
    <r>
      <t xml:space="preserve">Par 2 Average Price:  Include in the calculation for the </t>
    </r>
    <r>
      <rPr>
        <b/>
        <u/>
        <sz val="10"/>
        <rFont val="Arial"/>
        <family val="2"/>
      </rPr>
      <t>next</t>
    </r>
    <r>
      <rPr>
        <b/>
        <sz val="10"/>
        <rFont val="Arial"/>
        <family val="2"/>
      </rPr>
      <t xml:space="preserve"> 2 statements</t>
    </r>
  </si>
  <si>
    <t>Page 2</t>
  </si>
  <si>
    <t>Page 2.1</t>
  </si>
  <si>
    <t>Issues per Year</t>
  </si>
  <si>
    <t xml:space="preserve">Cume Gross Paid Dollars </t>
  </si>
  <si>
    <t>Go Live Date</t>
  </si>
  <si>
    <t>Single Copy</t>
  </si>
  <si>
    <t>Customer Price</t>
  </si>
  <si>
    <t>Circ Type:</t>
  </si>
  <si>
    <t>Vendor:</t>
  </si>
  <si>
    <t>Pub A</t>
  </si>
  <si>
    <t>Vendor Report Single Copy Sales</t>
  </si>
  <si>
    <t>Average:</t>
  </si>
  <si>
    <t>Vendor Report Month-to-Month Subscriptions</t>
  </si>
  <si>
    <t>Total Net Paid Subs</t>
  </si>
  <si>
    <t>Par 8 Subs Sold:   Add to this statement</t>
  </si>
  <si>
    <t>Rep = 1 Non-Rep = 0</t>
  </si>
  <si>
    <t>Monthly Charge Subs</t>
  </si>
  <si>
    <t>Replica = 1 Non - Replica = 0</t>
  </si>
  <si>
    <t>Barnes &amp; Noble</t>
  </si>
  <si>
    <t>S/C Adj #1</t>
  </si>
  <si>
    <t>S/C Adj #2</t>
  </si>
  <si>
    <t>Data End Date</t>
  </si>
  <si>
    <t>AAM Statement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</si>
</sst>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;@"/>
    <numFmt numFmtId="167" formatCode="m/d/yy;@"/>
    <numFmt numFmtId="168" formatCode="_(&quot;$&quot;* #,##0_);_(&quot;$&quot;* \(#,##0\);_(&quot;$&quot;* &quot;-&quot;??_);_(@_)"/>
    <numFmt numFmtId="169" formatCode="0_);\(0\)"/>
    <numFmt numFmtId="170" formatCode="[$-409]m/d/yy\ h:mm\ AM/PM;@"/>
    <numFmt numFmtId="171" formatCode="_(&quot;$&quot;* #,##0.00000_);_(&quot;$&quot;* \(#,##0.00000\);_(&quot;$&quot;* &quot;-&quot;??_);_(@_)"/>
    <numFmt numFmtId="172" formatCode="[$-409]mmm\-yy;@"/>
  </numFmts>
  <fonts count="1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E9F3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0" fillId="0" borderId="0" xfId="0" applyBorder="1" applyProtection="1"/>
    <xf numFmtId="17" fontId="7" fillId="0" borderId="0" xfId="0" applyNumberFormat="1" applyFont="1" applyAlignment="1" applyProtection="1">
      <alignment horizontal="center"/>
    </xf>
    <xf numFmtId="17" fontId="7" fillId="0" borderId="0" xfId="0" applyNumberFormat="1" applyFont="1" applyProtection="1"/>
    <xf numFmtId="17" fontId="0" fillId="0" borderId="0" xfId="0" applyNumberFormat="1" applyProtection="1"/>
    <xf numFmtId="43" fontId="7" fillId="0" borderId="0" xfId="1" applyFont="1" applyProtection="1"/>
    <xf numFmtId="0" fontId="5" fillId="0" borderId="0" xfId="0" applyFont="1" applyProtection="1"/>
    <xf numFmtId="17" fontId="5" fillId="0" borderId="0" xfId="0" applyNumberFormat="1" applyFont="1" applyProtection="1"/>
    <xf numFmtId="0" fontId="5" fillId="0" borderId="0" xfId="0" applyFont="1"/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/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Protection="1"/>
    <xf numFmtId="0" fontId="0" fillId="3" borderId="3" xfId="0" applyFill="1" applyBorder="1" applyProtection="1"/>
    <xf numFmtId="14" fontId="9" fillId="3" borderId="2" xfId="0" applyNumberFormat="1" applyFont="1" applyFill="1" applyBorder="1" applyProtection="1">
      <protection locked="0"/>
    </xf>
    <xf numFmtId="14" fontId="9" fillId="3" borderId="3" xfId="0" applyNumberFormat="1" applyFont="1" applyFill="1" applyBorder="1" applyProtection="1">
      <protection locked="0"/>
    </xf>
    <xf numFmtId="17" fontId="7" fillId="0" borderId="0" xfId="0" applyNumberFormat="1" applyFont="1" applyAlignment="1" applyProtection="1">
      <alignment horizontal="right"/>
    </xf>
    <xf numFmtId="0" fontId="0" fillId="0" borderId="0" xfId="0" applyBorder="1"/>
    <xf numFmtId="43" fontId="7" fillId="3" borderId="2" xfId="1" applyFont="1" applyFill="1" applyBorder="1" applyProtection="1"/>
    <xf numFmtId="0" fontId="0" fillId="3" borderId="2" xfId="0" applyFill="1" applyBorder="1"/>
    <xf numFmtId="17" fontId="0" fillId="3" borderId="3" xfId="0" applyNumberFormat="1" applyFill="1" applyBorder="1" applyProtection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0" fontId="7" fillId="0" borderId="0" xfId="0" applyFont="1" applyBorder="1"/>
    <xf numFmtId="0" fontId="0" fillId="0" borderId="22" xfId="0" applyBorder="1"/>
    <xf numFmtId="168" fontId="0" fillId="0" borderId="15" xfId="0" applyNumberFormat="1" applyBorder="1"/>
    <xf numFmtId="168" fontId="0" fillId="0" borderId="18" xfId="0" applyNumberFormat="1" applyBorder="1"/>
    <xf numFmtId="0" fontId="7" fillId="0" borderId="0" xfId="0" applyFont="1" applyBorder="1" applyAlignment="1">
      <alignment horizontal="left"/>
    </xf>
    <xf numFmtId="171" fontId="0" fillId="0" borderId="1" xfId="2" applyNumberFormat="1" applyFont="1" applyBorder="1"/>
    <xf numFmtId="171" fontId="0" fillId="0" borderId="17" xfId="2" applyNumberFormat="1" applyFont="1" applyBorder="1"/>
    <xf numFmtId="164" fontId="15" fillId="3" borderId="14" xfId="1" applyNumberFormat="1" applyFont="1" applyFill="1" applyBorder="1" applyProtection="1">
      <protection locked="0"/>
    </xf>
    <xf numFmtId="164" fontId="15" fillId="3" borderId="1" xfId="1" applyNumberFormat="1" applyFont="1" applyFill="1" applyBorder="1" applyProtection="1">
      <protection locked="0"/>
    </xf>
    <xf numFmtId="164" fontId="15" fillId="3" borderId="15" xfId="1" applyNumberFormat="1" applyFont="1" applyFill="1" applyBorder="1" applyProtection="1">
      <protection locked="0"/>
    </xf>
    <xf numFmtId="44" fontId="15" fillId="3" borderId="14" xfId="2" applyFont="1" applyFill="1" applyBorder="1" applyProtection="1">
      <protection locked="0"/>
    </xf>
    <xf numFmtId="44" fontId="15" fillId="3" borderId="1" xfId="2" applyFont="1" applyFill="1" applyBorder="1" applyProtection="1">
      <protection locked="0"/>
    </xf>
    <xf numFmtId="44" fontId="15" fillId="3" borderId="15" xfId="2" applyFont="1" applyFill="1" applyBorder="1" applyProtection="1">
      <protection locked="0"/>
    </xf>
    <xf numFmtId="164" fontId="15" fillId="3" borderId="18" xfId="1" applyNumberFormat="1" applyFont="1" applyFill="1" applyBorder="1" applyAlignment="1" applyProtection="1">
      <protection locked="0"/>
    </xf>
    <xf numFmtId="44" fontId="15" fillId="3" borderId="17" xfId="2" applyFont="1" applyFill="1" applyBorder="1" applyProtection="1">
      <protection locked="0"/>
    </xf>
    <xf numFmtId="164" fontId="15" fillId="3" borderId="17" xfId="1" applyNumberFormat="1" applyFont="1" applyFill="1" applyBorder="1" applyProtection="1">
      <protection locked="0"/>
    </xf>
    <xf numFmtId="44" fontId="15" fillId="3" borderId="16" xfId="2" applyFont="1" applyFill="1" applyBorder="1" applyProtection="1">
      <protection locked="0"/>
    </xf>
    <xf numFmtId="14" fontId="15" fillId="3" borderId="2" xfId="0" applyNumberFormat="1" applyFont="1" applyFill="1" applyBorder="1" applyProtection="1">
      <protection locked="0"/>
    </xf>
    <xf numFmtId="0" fontId="15" fillId="3" borderId="2" xfId="0" applyFont="1" applyFill="1" applyBorder="1" applyProtection="1">
      <protection locked="0"/>
    </xf>
    <xf numFmtId="166" fontId="15" fillId="3" borderId="1" xfId="0" applyNumberFormat="1" applyFont="1" applyFill="1" applyBorder="1" applyProtection="1">
      <protection locked="0"/>
    </xf>
    <xf numFmtId="164" fontId="15" fillId="3" borderId="4" xfId="1" applyNumberFormat="1" applyFont="1" applyFill="1" applyBorder="1" applyProtection="1">
      <protection locked="0"/>
    </xf>
    <xf numFmtId="0" fontId="8" fillId="2" borderId="25" xfId="0" applyFont="1" applyFill="1" applyBorder="1" applyAlignment="1" applyProtection="1">
      <alignment horizontal="left"/>
    </xf>
    <xf numFmtId="164" fontId="15" fillId="3" borderId="16" xfId="1" applyNumberFormat="1" applyFont="1" applyFill="1" applyBorder="1" applyProtection="1">
      <protection locked="0"/>
    </xf>
    <xf numFmtId="0" fontId="3" fillId="0" borderId="0" xfId="0" applyFont="1" applyProtection="1"/>
    <xf numFmtId="164" fontId="13" fillId="0" borderId="4" xfId="1" applyNumberFormat="1" applyFont="1" applyFill="1" applyBorder="1" applyAlignment="1" applyProtection="1">
      <alignment horizontal="left" vertical="center"/>
      <protection locked="0"/>
    </xf>
    <xf numFmtId="164" fontId="10" fillId="4" borderId="14" xfId="1" applyNumberFormat="1" applyFont="1" applyFill="1" applyBorder="1" applyProtection="1"/>
    <xf numFmtId="164" fontId="10" fillId="4" borderId="15" xfId="1" applyNumberFormat="1" applyFont="1" applyFill="1" applyBorder="1" applyProtection="1"/>
    <xf numFmtId="164" fontId="10" fillId="4" borderId="16" xfId="1" applyNumberFormat="1" applyFont="1" applyFill="1" applyBorder="1" applyProtection="1"/>
    <xf numFmtId="164" fontId="10" fillId="4" borderId="18" xfId="1" applyNumberFormat="1" applyFont="1" applyFill="1" applyBorder="1" applyProtection="1"/>
    <xf numFmtId="0" fontId="7" fillId="4" borderId="22" xfId="0" applyFont="1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7" fillId="4" borderId="20" xfId="0" applyFont="1" applyFill="1" applyBorder="1" applyAlignment="1">
      <alignment horizontal="left"/>
    </xf>
    <xf numFmtId="164" fontId="10" fillId="4" borderId="40" xfId="1" applyNumberFormat="1" applyFont="1" applyFill="1" applyBorder="1" applyProtection="1"/>
    <xf numFmtId="164" fontId="10" fillId="4" borderId="28" xfId="1" applyNumberFormat="1" applyFont="1" applyFill="1" applyBorder="1" applyProtection="1"/>
    <xf numFmtId="164" fontId="15" fillId="3" borderId="40" xfId="1" applyNumberFormat="1" applyFont="1" applyFill="1" applyBorder="1" applyProtection="1">
      <protection locked="0"/>
    </xf>
    <xf numFmtId="164" fontId="15" fillId="3" borderId="5" xfId="1" applyNumberFormat="1" applyFont="1" applyFill="1" applyBorder="1" applyProtection="1">
      <protection locked="0"/>
    </xf>
    <xf numFmtId="164" fontId="0" fillId="0" borderId="40" xfId="0" applyNumberFormat="1" applyBorder="1"/>
    <xf numFmtId="164" fontId="0" fillId="0" borderId="28" xfId="0" applyNumberFormat="1" applyBorder="1"/>
    <xf numFmtId="0" fontId="7" fillId="0" borderId="25" xfId="0" applyFont="1" applyBorder="1" applyProtection="1"/>
    <xf numFmtId="0" fontId="7" fillId="0" borderId="0" xfId="0" applyFont="1"/>
    <xf numFmtId="0" fontId="7" fillId="0" borderId="25" xfId="0" applyFont="1" applyBorder="1"/>
    <xf numFmtId="0" fontId="7" fillId="0" borderId="24" xfId="0" applyFont="1" applyBorder="1"/>
    <xf numFmtId="0" fontId="7" fillId="0" borderId="26" xfId="0" applyFont="1" applyBorder="1"/>
    <xf numFmtId="44" fontId="15" fillId="3" borderId="40" xfId="2" applyFont="1" applyFill="1" applyBorder="1" applyProtection="1">
      <protection locked="0"/>
    </xf>
    <xf numFmtId="171" fontId="0" fillId="0" borderId="5" xfId="2" applyNumberFormat="1" applyFont="1" applyBorder="1"/>
    <xf numFmtId="44" fontId="15" fillId="3" borderId="5" xfId="2" applyFont="1" applyFill="1" applyBorder="1" applyProtection="1">
      <protection locked="0"/>
    </xf>
    <xf numFmtId="168" fontId="0" fillId="0" borderId="28" xfId="0" applyNumberFormat="1" applyBorder="1"/>
    <xf numFmtId="0" fontId="7" fillId="0" borderId="41" xfId="0" applyFont="1" applyBorder="1"/>
    <xf numFmtId="0" fontId="7" fillId="0" borderId="38" xfId="0" applyFont="1" applyBorder="1" applyAlignment="1">
      <alignment horizontal="center"/>
    </xf>
    <xf numFmtId="164" fontId="10" fillId="0" borderId="39" xfId="1" applyNumberFormat="1" applyFont="1" applyBorder="1" applyProtection="1"/>
    <xf numFmtId="164" fontId="10" fillId="0" borderId="35" xfId="1" applyNumberFormat="1" applyFont="1" applyBorder="1" applyProtection="1"/>
    <xf numFmtId="164" fontId="0" fillId="0" borderId="35" xfId="0" applyNumberFormat="1" applyBorder="1"/>
    <xf numFmtId="164" fontId="0" fillId="0" borderId="39" xfId="0" applyNumberFormat="1" applyBorder="1"/>
    <xf numFmtId="164" fontId="0" fillId="0" borderId="6" xfId="0" applyNumberFormat="1" applyBorder="1"/>
    <xf numFmtId="168" fontId="0" fillId="0" borderId="6" xfId="2" applyNumberFormat="1" applyFont="1" applyBorder="1"/>
    <xf numFmtId="164" fontId="10" fillId="0" borderId="43" xfId="1" applyNumberFormat="1" applyFont="1" applyBorder="1" applyProtection="1"/>
    <xf numFmtId="164" fontId="10" fillId="0" borderId="45" xfId="1" applyNumberFormat="1" applyFont="1" applyBorder="1" applyProtection="1"/>
    <xf numFmtId="164" fontId="0" fillId="0" borderId="4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8" fontId="0" fillId="0" borderId="44" xfId="2" applyNumberFormat="1" applyFont="1" applyBorder="1"/>
    <xf numFmtId="171" fontId="0" fillId="0" borderId="6" xfId="2" applyNumberFormat="1" applyFont="1" applyBorder="1"/>
    <xf numFmtId="168" fontId="0" fillId="0" borderId="35" xfId="2" applyNumberFormat="1" applyFont="1" applyBorder="1"/>
    <xf numFmtId="171" fontId="0" fillId="0" borderId="44" xfId="2" applyNumberFormat="1" applyFont="1" applyBorder="1"/>
    <xf numFmtId="168" fontId="0" fillId="0" borderId="45" xfId="2" applyNumberFormat="1" applyFont="1" applyBorder="1"/>
    <xf numFmtId="167" fontId="15" fillId="0" borderId="0" xfId="1" quotePrefix="1" applyNumberFormat="1" applyFont="1" applyFill="1" applyBorder="1" applyAlignment="1" applyProtection="1">
      <alignment horizontal="center"/>
      <protection locked="0"/>
    </xf>
    <xf numFmtId="170" fontId="0" fillId="0" borderId="0" xfId="0" applyNumberFormat="1" applyAlignment="1"/>
    <xf numFmtId="0" fontId="8" fillId="2" borderId="24" xfId="0" applyFont="1" applyFill="1" applyBorder="1" applyAlignment="1" applyProtection="1">
      <alignment horizontal="center"/>
    </xf>
    <xf numFmtId="167" fontId="3" fillId="0" borderId="4" xfId="1" quotePrefix="1" applyNumberFormat="1" applyFont="1" applyFill="1" applyBorder="1" applyAlignment="1" applyProtection="1">
      <alignment horizontal="center"/>
      <protection locked="0"/>
    </xf>
    <xf numFmtId="167" fontId="15" fillId="3" borderId="1" xfId="1" quotePrefix="1" applyNumberFormat="1" applyFont="1" applyFill="1" applyBorder="1" applyAlignment="1" applyProtection="1">
      <alignment horizontal="center"/>
      <protection locked="0"/>
    </xf>
    <xf numFmtId="167" fontId="15" fillId="3" borderId="15" xfId="1" quotePrefix="1" applyNumberFormat="1" applyFont="1" applyFill="1" applyBorder="1" applyAlignment="1" applyProtection="1">
      <alignment horizontal="center"/>
      <protection locked="0"/>
    </xf>
    <xf numFmtId="167" fontId="15" fillId="3" borderId="15" xfId="1" applyNumberFormat="1" applyFont="1" applyFill="1" applyBorder="1" applyAlignment="1" applyProtection="1">
      <alignment horizontal="center"/>
      <protection locked="0"/>
    </xf>
    <xf numFmtId="167" fontId="15" fillId="3" borderId="3" xfId="1" quotePrefix="1" applyNumberFormat="1" applyFont="1" applyFill="1" applyBorder="1" applyAlignment="1" applyProtection="1">
      <alignment horizontal="center"/>
      <protection locked="0"/>
    </xf>
    <xf numFmtId="44" fontId="15" fillId="3" borderId="3" xfId="2" applyFont="1" applyFill="1" applyBorder="1" applyProtection="1">
      <protection locked="0"/>
    </xf>
    <xf numFmtId="164" fontId="15" fillId="3" borderId="17" xfId="1" applyNumberFormat="1" applyFont="1" applyFill="1" applyBorder="1" applyAlignment="1" applyProtection="1">
      <protection locked="0"/>
    </xf>
    <xf numFmtId="0" fontId="0" fillId="0" borderId="0" xfId="0" applyFill="1" applyBorder="1" applyProtection="1"/>
    <xf numFmtId="0" fontId="0" fillId="0" borderId="0" xfId="0" applyFill="1" applyBorder="1"/>
    <xf numFmtId="0" fontId="7" fillId="0" borderId="0" xfId="0" applyFont="1" applyBorder="1" applyProtection="1"/>
    <xf numFmtId="164" fontId="5" fillId="4" borderId="23" xfId="1" applyNumberFormat="1" applyFont="1" applyFill="1" applyBorder="1" applyAlignment="1"/>
    <xf numFmtId="164" fontId="5" fillId="4" borderId="23" xfId="1" applyNumberFormat="1" applyFont="1" applyFill="1" applyBorder="1"/>
    <xf numFmtId="164" fontId="1" fillId="0" borderId="5" xfId="1" applyNumberFormat="1" applyFont="1" applyFill="1" applyBorder="1" applyProtection="1">
      <protection locked="0"/>
    </xf>
    <xf numFmtId="164" fontId="5" fillId="0" borderId="5" xfId="1" applyNumberFormat="1" applyFont="1" applyBorder="1"/>
    <xf numFmtId="168" fontId="5" fillId="0" borderId="5" xfId="2" applyNumberFormat="1" applyFont="1" applyBorder="1"/>
    <xf numFmtId="164" fontId="1" fillId="0" borderId="1" xfId="1" applyNumberFormat="1" applyFont="1" applyFill="1" applyBorder="1" applyProtection="1">
      <protection locked="0"/>
    </xf>
    <xf numFmtId="164" fontId="5" fillId="0" borderId="1" xfId="1" applyNumberFormat="1" applyFont="1" applyBorder="1"/>
    <xf numFmtId="168" fontId="5" fillId="0" borderId="1" xfId="2" applyNumberFormat="1" applyFont="1" applyBorder="1"/>
    <xf numFmtId="164" fontId="1" fillId="0" borderId="17" xfId="1" applyNumberFormat="1" applyFont="1" applyFill="1" applyBorder="1" applyProtection="1">
      <protection locked="0"/>
    </xf>
    <xf numFmtId="164" fontId="5" fillId="0" borderId="17" xfId="1" applyNumberFormat="1" applyFont="1" applyBorder="1"/>
    <xf numFmtId="168" fontId="5" fillId="0" borderId="17" xfId="2" applyNumberFormat="1" applyFont="1" applyBorder="1"/>
    <xf numFmtId="0" fontId="7" fillId="4" borderId="25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right"/>
    </xf>
    <xf numFmtId="164" fontId="5" fillId="4" borderId="26" xfId="1" applyNumberFormat="1" applyFont="1" applyFill="1" applyBorder="1" applyAlignment="1"/>
    <xf numFmtId="43" fontId="13" fillId="0" borderId="2" xfId="1" applyFont="1" applyFill="1" applyBorder="1" applyAlignment="1" applyProtection="1"/>
    <xf numFmtId="0" fontId="1" fillId="0" borderId="2" xfId="0" applyFont="1" applyFill="1" applyBorder="1" applyAlignment="1"/>
    <xf numFmtId="164" fontId="1" fillId="0" borderId="3" xfId="1" applyNumberFormat="1" applyFont="1" applyFill="1" applyBorder="1" applyAlignment="1" applyProtection="1"/>
    <xf numFmtId="164" fontId="15" fillId="3" borderId="27" xfId="1" applyNumberFormat="1" applyFont="1" applyFill="1" applyBorder="1" applyProtection="1">
      <protection locked="0"/>
    </xf>
    <xf numFmtId="164" fontId="15" fillId="3" borderId="36" xfId="1" applyNumberFormat="1" applyFont="1" applyFill="1" applyBorder="1" applyProtection="1">
      <protection locked="0"/>
    </xf>
    <xf numFmtId="164" fontId="1" fillId="0" borderId="0" xfId="1" applyNumberFormat="1" applyFont="1" applyFill="1" applyBorder="1" applyAlignment="1" applyProtection="1"/>
    <xf numFmtId="0" fontId="8" fillId="2" borderId="26" xfId="0" applyFont="1" applyFill="1" applyBorder="1" applyAlignment="1" applyProtection="1">
      <alignment horizontal="center"/>
    </xf>
    <xf numFmtId="164" fontId="15" fillId="3" borderId="8" xfId="1" applyNumberFormat="1" applyFont="1" applyFill="1" applyBorder="1" applyProtection="1">
      <protection locked="0"/>
    </xf>
    <xf numFmtId="164" fontId="15" fillId="3" borderId="19" xfId="1" applyNumberFormat="1" applyFont="1" applyFill="1" applyBorder="1" applyProtection="1">
      <protection locked="0"/>
    </xf>
    <xf numFmtId="164" fontId="4" fillId="0" borderId="59" xfId="1" applyNumberFormat="1" applyFont="1" applyFill="1" applyBorder="1" applyProtection="1">
      <protection locked="0"/>
    </xf>
    <xf numFmtId="164" fontId="4" fillId="0" borderId="56" xfId="1" applyNumberFormat="1" applyFont="1" applyFill="1" applyBorder="1" applyProtection="1">
      <protection locked="0"/>
    </xf>
    <xf numFmtId="164" fontId="4" fillId="0" borderId="52" xfId="1" applyNumberFormat="1" applyFont="1" applyFill="1" applyBorder="1" applyProtection="1">
      <protection locked="0"/>
    </xf>
    <xf numFmtId="165" fontId="7" fillId="0" borderId="26" xfId="4" applyNumberFormat="1" applyFont="1" applyBorder="1" applyProtection="1"/>
    <xf numFmtId="0" fontId="5" fillId="0" borderId="22" xfId="0" applyFont="1" applyBorder="1"/>
    <xf numFmtId="169" fontId="15" fillId="3" borderId="14" xfId="1" applyNumberFormat="1" applyFont="1" applyFill="1" applyBorder="1" applyAlignment="1" applyProtection="1">
      <alignment horizontal="center"/>
      <protection locked="0"/>
    </xf>
    <xf numFmtId="169" fontId="15" fillId="3" borderId="16" xfId="1" applyNumberFormat="1" applyFont="1" applyFill="1" applyBorder="1" applyAlignment="1" applyProtection="1">
      <alignment horizontal="center"/>
      <protection locked="0"/>
    </xf>
    <xf numFmtId="0" fontId="0" fillId="0" borderId="51" xfId="0" applyBorder="1"/>
    <xf numFmtId="0" fontId="0" fillId="0" borderId="51" xfId="0" applyBorder="1" applyProtection="1"/>
    <xf numFmtId="164" fontId="15" fillId="3" borderId="56" xfId="1" applyNumberFormat="1" applyFont="1" applyFill="1" applyBorder="1" applyAlignment="1" applyProtection="1">
      <alignment horizontal="center"/>
      <protection locked="0"/>
    </xf>
    <xf numFmtId="164" fontId="15" fillId="3" borderId="52" xfId="1" applyNumberFormat="1" applyFont="1" applyFill="1" applyBorder="1" applyAlignment="1" applyProtection="1">
      <alignment horizontal="center"/>
      <protection locked="0"/>
    </xf>
    <xf numFmtId="164" fontId="10" fillId="6" borderId="22" xfId="1" applyNumberFormat="1" applyFont="1" applyFill="1" applyBorder="1" applyProtection="1"/>
    <xf numFmtId="164" fontId="10" fillId="6" borderId="30" xfId="1" applyNumberFormat="1" applyFont="1" applyFill="1" applyBorder="1" applyProtection="1"/>
    <xf numFmtId="166" fontId="15" fillId="3" borderId="2" xfId="0" applyNumberFormat="1" applyFont="1" applyFill="1" applyBorder="1" applyProtection="1">
      <protection locked="0"/>
    </xf>
    <xf numFmtId="0" fontId="8" fillId="5" borderId="25" xfId="0" applyFont="1" applyFill="1" applyBorder="1" applyAlignment="1" applyProtection="1">
      <alignment horizontal="left"/>
    </xf>
    <xf numFmtId="0" fontId="3" fillId="0" borderId="22" xfId="0" applyFont="1" applyBorder="1"/>
    <xf numFmtId="0" fontId="3" fillId="0" borderId="0" xfId="0" applyFont="1" applyBorder="1" applyProtection="1"/>
    <xf numFmtId="169" fontId="3" fillId="0" borderId="14" xfId="1" applyNumberFormat="1" applyFont="1" applyFill="1" applyBorder="1" applyAlignment="1" applyProtection="1">
      <alignment horizontal="center"/>
      <protection locked="0"/>
    </xf>
    <xf numFmtId="169" fontId="3" fillId="0" borderId="16" xfId="1" applyNumberFormat="1" applyFont="1" applyFill="1" applyBorder="1" applyAlignment="1" applyProtection="1">
      <alignment horizontal="center"/>
      <protection locked="0"/>
    </xf>
    <xf numFmtId="167" fontId="3" fillId="0" borderId="19" xfId="1" quotePrefix="1" applyNumberFormat="1" applyFont="1" applyFill="1" applyBorder="1" applyAlignment="1" applyProtection="1">
      <alignment horizontal="center"/>
      <protection locked="0"/>
    </xf>
    <xf numFmtId="164" fontId="15" fillId="3" borderId="37" xfId="1" applyNumberFormat="1" applyFont="1" applyFill="1" applyBorder="1" applyAlignment="1" applyProtection="1">
      <protection locked="0"/>
    </xf>
    <xf numFmtId="17" fontId="7" fillId="5" borderId="51" xfId="0" applyNumberFormat="1" applyFont="1" applyFill="1" applyBorder="1" applyAlignment="1" applyProtection="1">
      <alignment horizontal="right"/>
    </xf>
    <xf numFmtId="0" fontId="0" fillId="5" borderId="24" xfId="0" applyFill="1" applyBorder="1"/>
    <xf numFmtId="0" fontId="0" fillId="5" borderId="24" xfId="0" applyFill="1" applyBorder="1" applyAlignment="1">
      <alignment horizontal="center"/>
    </xf>
    <xf numFmtId="17" fontId="7" fillId="5" borderId="55" xfId="0" applyNumberFormat="1" applyFont="1" applyFill="1" applyBorder="1" applyAlignment="1" applyProtection="1">
      <alignment horizontal="right"/>
    </xf>
    <xf numFmtId="164" fontId="7" fillId="4" borderId="9" xfId="0" applyNumberFormat="1" applyFont="1" applyFill="1" applyBorder="1" applyAlignment="1"/>
    <xf numFmtId="44" fontId="7" fillId="4" borderId="33" xfId="0" applyNumberFormat="1" applyFont="1" applyFill="1" applyBorder="1" applyAlignment="1"/>
    <xf numFmtId="0" fontId="0" fillId="4" borderId="10" xfId="0" applyFill="1" applyBorder="1" applyAlignment="1">
      <alignment horizontal="right"/>
    </xf>
    <xf numFmtId="14" fontId="9" fillId="0" borderId="0" xfId="0" applyNumberFormat="1" applyFont="1" applyFill="1" applyBorder="1" applyProtection="1">
      <protection locked="0"/>
    </xf>
    <xf numFmtId="164" fontId="1" fillId="0" borderId="56" xfId="1" applyNumberFormat="1" applyFont="1" applyFill="1" applyBorder="1" applyAlignment="1" applyProtection="1">
      <alignment horizontal="center"/>
      <protection locked="0"/>
    </xf>
    <xf numFmtId="164" fontId="1" fillId="0" borderId="52" xfId="1" applyNumberFormat="1" applyFont="1" applyFill="1" applyBorder="1" applyAlignment="1" applyProtection="1">
      <alignment horizontal="center"/>
      <protection locked="0"/>
    </xf>
    <xf numFmtId="167" fontId="15" fillId="3" borderId="18" xfId="1" applyNumberFormat="1" applyFont="1" applyFill="1" applyBorder="1" applyAlignment="1" applyProtection="1">
      <alignment horizontal="center"/>
      <protection locked="0"/>
    </xf>
    <xf numFmtId="172" fontId="15" fillId="3" borderId="1" xfId="1" quotePrefix="1" applyNumberFormat="1" applyFont="1" applyFill="1" applyBorder="1" applyAlignment="1" applyProtection="1">
      <alignment horizontal="center"/>
      <protection locked="0"/>
    </xf>
    <xf numFmtId="172" fontId="15" fillId="3" borderId="1" xfId="1" applyNumberFormat="1" applyFont="1" applyFill="1" applyBorder="1" applyAlignment="1" applyProtection="1">
      <alignment horizontal="center"/>
      <protection locked="0"/>
    </xf>
    <xf numFmtId="172" fontId="15" fillId="3" borderId="17" xfId="1" applyNumberFormat="1" applyFont="1" applyFill="1" applyBorder="1" applyAlignment="1" applyProtection="1">
      <alignment horizontal="center"/>
      <protection locked="0"/>
    </xf>
    <xf numFmtId="172" fontId="3" fillId="0" borderId="1" xfId="1" quotePrefix="1" applyNumberFormat="1" applyFont="1" applyFill="1" applyBorder="1" applyAlignment="1" applyProtection="1">
      <alignment horizontal="center"/>
      <protection locked="0"/>
    </xf>
    <xf numFmtId="172" fontId="3" fillId="0" borderId="1" xfId="1" applyNumberFormat="1" applyFont="1" applyFill="1" applyBorder="1" applyAlignment="1" applyProtection="1">
      <alignment horizontal="center"/>
      <protection locked="0"/>
    </xf>
    <xf numFmtId="172" fontId="3" fillId="0" borderId="17" xfId="1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7" xfId="0" applyBorder="1" applyProtection="1"/>
    <xf numFmtId="0" fontId="5" fillId="0" borderId="7" xfId="0" applyFont="1" applyFill="1" applyBorder="1" applyProtection="1"/>
    <xf numFmtId="14" fontId="9" fillId="0" borderId="7" xfId="0" applyNumberFormat="1" applyFon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2" fillId="0" borderId="23" xfId="1" applyNumberFormat="1" applyFont="1" applyFill="1" applyBorder="1" applyAlignment="1" applyProtection="1">
      <alignment horizontal="center"/>
      <protection locked="0"/>
    </xf>
    <xf numFmtId="164" fontId="15" fillId="0" borderId="20" xfId="1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/>
    <xf numFmtId="0" fontId="0" fillId="0" borderId="21" xfId="0" applyBorder="1" applyProtection="1"/>
    <xf numFmtId="164" fontId="3" fillId="0" borderId="23" xfId="1" applyNumberFormat="1" applyFont="1" applyFill="1" applyBorder="1" applyAlignment="1" applyProtection="1">
      <protection locked="0"/>
    </xf>
    <xf numFmtId="164" fontId="3" fillId="0" borderId="20" xfId="1" applyNumberFormat="1" applyFont="1" applyFill="1" applyBorder="1" applyAlignment="1" applyProtection="1">
      <protection locked="0"/>
    </xf>
    <xf numFmtId="0" fontId="3" fillId="0" borderId="10" xfId="0" applyFont="1" applyBorder="1" applyProtection="1"/>
    <xf numFmtId="0" fontId="3" fillId="0" borderId="21" xfId="0" applyFont="1" applyBorder="1" applyProtection="1"/>
    <xf numFmtId="0" fontId="7" fillId="0" borderId="51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17" fontId="13" fillId="0" borderId="0" xfId="0" applyNumberFormat="1" applyFont="1" applyFill="1" applyAlignment="1" applyProtection="1">
      <alignment horizontal="right" vertical="center"/>
    </xf>
    <xf numFmtId="43" fontId="13" fillId="0" borderId="3" xfId="1" applyFont="1" applyFill="1" applyBorder="1" applyAlignment="1" applyProtection="1">
      <alignment vertical="center"/>
    </xf>
    <xf numFmtId="0" fontId="1" fillId="0" borderId="3" xfId="0" applyFont="1" applyFill="1" applyBorder="1" applyAlignment="1">
      <alignment vertical="center"/>
    </xf>
    <xf numFmtId="164" fontId="13" fillId="0" borderId="4" xfId="1" applyNumberFormat="1" applyFont="1" applyFill="1" applyBorder="1" applyAlignment="1" applyProtection="1">
      <alignment vertical="center"/>
      <protection locked="0"/>
    </xf>
    <xf numFmtId="164" fontId="14" fillId="3" borderId="4" xfId="1" applyNumberFormat="1" applyFont="1" applyFill="1" applyBorder="1" applyAlignment="1" applyProtection="1">
      <alignment horizontal="left" vertical="center"/>
      <protection locked="0"/>
    </xf>
    <xf numFmtId="17" fontId="7" fillId="0" borderId="0" xfId="0" applyNumberFormat="1" applyFont="1" applyAlignment="1" applyProtection="1">
      <alignment horizontal="right" vertical="center"/>
    </xf>
    <xf numFmtId="43" fontId="13" fillId="0" borderId="2" xfId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64" fontId="15" fillId="5" borderId="29" xfId="1" applyNumberFormat="1" applyFont="1" applyFill="1" applyBorder="1" applyProtection="1">
      <protection locked="0"/>
    </xf>
    <xf numFmtId="164" fontId="15" fillId="5" borderId="53" xfId="1" applyNumberFormat="1" applyFont="1" applyFill="1" applyBorder="1" applyProtection="1">
      <protection locked="0"/>
    </xf>
    <xf numFmtId="164" fontId="15" fillId="5" borderId="42" xfId="1" applyNumberFormat="1" applyFont="1" applyFill="1" applyBorder="1" applyProtection="1">
      <protection locked="0"/>
    </xf>
    <xf numFmtId="167" fontId="15" fillId="5" borderId="27" xfId="1" quotePrefix="1" applyNumberFormat="1" applyFont="1" applyFill="1" applyBorder="1" applyAlignment="1" applyProtection="1">
      <alignment horizontal="center"/>
      <protection locked="0"/>
    </xf>
    <xf numFmtId="167" fontId="15" fillId="5" borderId="2" xfId="1" quotePrefix="1" applyNumberFormat="1" applyFont="1" applyFill="1" applyBorder="1" applyAlignment="1" applyProtection="1">
      <alignment horizontal="center"/>
      <protection locked="0"/>
    </xf>
    <xf numFmtId="167" fontId="15" fillId="5" borderId="57" xfId="1" quotePrefix="1" applyNumberFormat="1" applyFont="1" applyFill="1" applyBorder="1" applyAlignment="1" applyProtection="1">
      <alignment horizontal="center"/>
      <protection locked="0"/>
    </xf>
    <xf numFmtId="17" fontId="7" fillId="5" borderId="29" xfId="0" applyNumberFormat="1" applyFont="1" applyFill="1" applyBorder="1" applyAlignment="1" applyProtection="1">
      <alignment horizontal="right"/>
    </xf>
    <xf numFmtId="0" fontId="3" fillId="0" borderId="23" xfId="0" applyFont="1" applyBorder="1" applyProtection="1"/>
    <xf numFmtId="164" fontId="5" fillId="6" borderId="31" xfId="1" applyNumberFormat="1" applyFont="1" applyFill="1" applyBorder="1" applyAlignment="1" applyProtection="1"/>
    <xf numFmtId="164" fontId="15" fillId="3" borderId="28" xfId="1" applyNumberFormat="1" applyFont="1" applyFill="1" applyBorder="1" applyProtection="1">
      <protection locked="0"/>
    </xf>
    <xf numFmtId="164" fontId="15" fillId="3" borderId="18" xfId="1" applyNumberFormat="1" applyFont="1" applyFill="1" applyBorder="1" applyProtection="1">
      <protection locked="0"/>
    </xf>
    <xf numFmtId="17" fontId="7" fillId="5" borderId="30" xfId="0" applyNumberFormat="1" applyFont="1" applyFill="1" applyBorder="1" applyAlignment="1" applyProtection="1">
      <alignment horizontal="right" wrapText="1"/>
    </xf>
    <xf numFmtId="167" fontId="15" fillId="3" borderId="43" xfId="1" quotePrefix="1" applyNumberFormat="1" applyFont="1" applyFill="1" applyBorder="1" applyAlignment="1" applyProtection="1">
      <alignment horizontal="center"/>
      <protection locked="0"/>
    </xf>
    <xf numFmtId="167" fontId="15" fillId="3" borderId="44" xfId="1" quotePrefix="1" applyNumberFormat="1" applyFont="1" applyFill="1" applyBorder="1" applyAlignment="1" applyProtection="1">
      <alignment horizontal="center"/>
      <protection locked="0"/>
    </xf>
    <xf numFmtId="167" fontId="15" fillId="3" borderId="45" xfId="1" applyNumberFormat="1" applyFont="1" applyFill="1" applyBorder="1" applyAlignment="1" applyProtection="1">
      <alignment horizontal="center"/>
      <protection locked="0"/>
    </xf>
    <xf numFmtId="17" fontId="7" fillId="6" borderId="22" xfId="0" applyNumberFormat="1" applyFont="1" applyFill="1" applyBorder="1" applyAlignment="1" applyProtection="1">
      <alignment horizontal="right"/>
    </xf>
    <xf numFmtId="167" fontId="15" fillId="6" borderId="0" xfId="1" quotePrefix="1" applyNumberFormat="1" applyFont="1" applyFill="1" applyBorder="1" applyAlignment="1" applyProtection="1">
      <alignment horizontal="center"/>
      <protection locked="0"/>
    </xf>
    <xf numFmtId="167" fontId="15" fillId="6" borderId="23" xfId="1" applyNumberFormat="1" applyFont="1" applyFill="1" applyBorder="1" applyAlignment="1" applyProtection="1">
      <alignment horizontal="center"/>
      <protection locked="0"/>
    </xf>
    <xf numFmtId="17" fontId="7" fillId="5" borderId="29" xfId="0" applyNumberFormat="1" applyFont="1" applyFill="1" applyBorder="1" applyAlignment="1" applyProtection="1">
      <alignment horizontal="right" wrapText="1"/>
    </xf>
    <xf numFmtId="167" fontId="15" fillId="6" borderId="0" xfId="1" applyNumberFormat="1" applyFont="1" applyFill="1" applyBorder="1" applyAlignment="1" applyProtection="1">
      <alignment horizontal="center"/>
      <protection locked="0"/>
    </xf>
    <xf numFmtId="0" fontId="0" fillId="6" borderId="30" xfId="0" applyFill="1" applyBorder="1"/>
    <xf numFmtId="0" fontId="0" fillId="6" borderId="31" xfId="0" applyFill="1" applyBorder="1"/>
    <xf numFmtId="164" fontId="5" fillId="6" borderId="0" xfId="1" applyNumberFormat="1" applyFont="1" applyFill="1" applyBorder="1" applyAlignment="1" applyProtection="1">
      <alignment wrapText="1"/>
    </xf>
    <xf numFmtId="0" fontId="8" fillId="5" borderId="11" xfId="0" applyFont="1" applyFill="1" applyBorder="1" applyAlignment="1" applyProtection="1">
      <alignment horizontal="left"/>
    </xf>
    <xf numFmtId="165" fontId="7" fillId="0" borderId="47" xfId="4" applyNumberFormat="1" applyFont="1" applyBorder="1" applyProtection="1"/>
    <xf numFmtId="164" fontId="5" fillId="0" borderId="58" xfId="1" applyNumberFormat="1" applyFont="1" applyBorder="1" applyProtection="1"/>
    <xf numFmtId="164" fontId="5" fillId="0" borderId="55" xfId="1" applyNumberFormat="1" applyFont="1" applyBorder="1" applyProtection="1"/>
    <xf numFmtId="165" fontId="10" fillId="6" borderId="11" xfId="4" applyNumberFormat="1" applyFont="1" applyFill="1" applyBorder="1" applyProtection="1"/>
    <xf numFmtId="165" fontId="7" fillId="6" borderId="12" xfId="4" applyNumberFormat="1" applyFont="1" applyFill="1" applyBorder="1" applyProtection="1"/>
    <xf numFmtId="165" fontId="10" fillId="6" borderId="12" xfId="4" applyNumberFormat="1" applyFont="1" applyFill="1" applyBorder="1" applyProtection="1"/>
    <xf numFmtId="164" fontId="10" fillId="6" borderId="12" xfId="1" applyNumberFormat="1" applyFont="1" applyFill="1" applyBorder="1" applyProtection="1"/>
    <xf numFmtId="165" fontId="6" fillId="6" borderId="13" xfId="4" applyNumberFormat="1" applyFont="1" applyFill="1" applyBorder="1" applyProtection="1"/>
    <xf numFmtId="164" fontId="5" fillId="6" borderId="0" xfId="1" applyNumberFormat="1" applyFont="1" applyFill="1" applyBorder="1" applyProtection="1"/>
    <xf numFmtId="164" fontId="10" fillId="6" borderId="0" xfId="1" applyNumberFormat="1" applyFont="1" applyFill="1" applyBorder="1" applyProtection="1"/>
    <xf numFmtId="164" fontId="10" fillId="6" borderId="23" xfId="1" applyNumberFormat="1" applyFont="1" applyFill="1" applyBorder="1" applyProtection="1"/>
    <xf numFmtId="164" fontId="10" fillId="6" borderId="31" xfId="1" applyNumberFormat="1" applyFont="1" applyFill="1" applyBorder="1" applyProtection="1"/>
    <xf numFmtId="164" fontId="10" fillId="6" borderId="32" xfId="1" applyNumberFormat="1" applyFont="1" applyFill="1" applyBorder="1" applyProtection="1"/>
    <xf numFmtId="17" fontId="16" fillId="3" borderId="1" xfId="0" applyNumberFormat="1" applyFont="1" applyFill="1" applyBorder="1" applyAlignment="1" applyProtection="1">
      <alignment horizontal="center"/>
    </xf>
    <xf numFmtId="164" fontId="10" fillId="0" borderId="48" xfId="1" applyNumberFormat="1" applyFont="1" applyBorder="1" applyProtection="1"/>
    <xf numFmtId="164" fontId="10" fillId="0" borderId="33" xfId="1" applyNumberFormat="1" applyFont="1" applyBorder="1" applyProtection="1"/>
    <xf numFmtId="165" fontId="10" fillId="0" borderId="26" xfId="4" applyNumberFormat="1" applyFont="1" applyBorder="1" applyProtection="1"/>
    <xf numFmtId="0" fontId="0" fillId="6" borderId="22" xfId="0" applyFill="1" applyBorder="1"/>
    <xf numFmtId="0" fontId="0" fillId="6" borderId="0" xfId="0" applyFill="1" applyBorder="1"/>
    <xf numFmtId="0" fontId="0" fillId="6" borderId="0" xfId="0" applyFill="1" applyBorder="1" applyAlignment="1">
      <alignment vertical="center"/>
    </xf>
    <xf numFmtId="17" fontId="7" fillId="6" borderId="22" xfId="0" applyNumberFormat="1" applyFont="1" applyFill="1" applyBorder="1" applyAlignment="1" applyProtection="1">
      <alignment horizontal="right" wrapText="1"/>
    </xf>
    <xf numFmtId="0" fontId="0" fillId="6" borderId="6" xfId="0" applyFill="1" applyBorder="1"/>
    <xf numFmtId="0" fontId="0" fillId="6" borderId="44" xfId="0" applyFill="1" applyBorder="1"/>
    <xf numFmtId="0" fontId="7" fillId="6" borderId="11" xfId="0" applyFont="1" applyFill="1" applyBorder="1"/>
    <xf numFmtId="0" fontId="7" fillId="6" borderId="12" xfId="0" applyFont="1" applyFill="1" applyBorder="1"/>
    <xf numFmtId="170" fontId="0" fillId="0" borderId="0" xfId="0" applyNumberFormat="1" applyAlignment="1" applyProtection="1"/>
    <xf numFmtId="170" fontId="0" fillId="0" borderId="0" xfId="0" applyNumberFormat="1" applyAlignment="1"/>
    <xf numFmtId="0" fontId="8" fillId="4" borderId="25" xfId="0" applyFont="1" applyFill="1" applyBorder="1" applyAlignment="1" applyProtection="1">
      <alignment horizontal="center"/>
    </xf>
    <xf numFmtId="0" fontId="8" fillId="4" borderId="26" xfId="0" applyFont="1" applyFill="1" applyBorder="1" applyAlignment="1" applyProtection="1">
      <alignment horizontal="center"/>
    </xf>
    <xf numFmtId="49" fontId="7" fillId="2" borderId="54" xfId="0" applyNumberFormat="1" applyFont="1" applyFill="1" applyBorder="1" applyAlignment="1" applyProtection="1">
      <alignment horizontal="center" vertical="center" wrapText="1"/>
    </xf>
    <xf numFmtId="0" fontId="5" fillId="0" borderId="51" xfId="0" applyFont="1" applyBorder="1" applyAlignment="1">
      <alignment wrapText="1"/>
    </xf>
    <xf numFmtId="0" fontId="0" fillId="0" borderId="55" xfId="0" applyBorder="1" applyAlignment="1">
      <alignment wrapText="1"/>
    </xf>
    <xf numFmtId="49" fontId="7" fillId="4" borderId="35" xfId="0" applyNumberFormat="1" applyFont="1" applyFill="1" applyBorder="1" applyAlignment="1" applyProtection="1">
      <alignment horizontal="center" vertical="center" wrapText="1"/>
    </xf>
    <xf numFmtId="49" fontId="7" fillId="4" borderId="33" xfId="0" applyNumberFormat="1" applyFont="1" applyFill="1" applyBorder="1" applyAlignment="1" applyProtection="1">
      <alignment horizontal="center" vertical="center" wrapText="1"/>
    </xf>
    <xf numFmtId="0" fontId="0" fillId="0" borderId="45" xfId="0" applyBorder="1" applyAlignment="1">
      <alignment wrapText="1"/>
    </xf>
    <xf numFmtId="0" fontId="16" fillId="3" borderId="54" xfId="0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22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7" fillId="4" borderId="29" xfId="0" applyNumberFormat="1" applyFont="1" applyFill="1" applyBorder="1" applyAlignment="1" applyProtection="1">
      <alignment horizontal="center" vertical="center" wrapText="1"/>
    </xf>
    <xf numFmtId="49" fontId="7" fillId="4" borderId="22" xfId="0" applyNumberFormat="1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30" xfId="0" applyFill="1" applyBorder="1" applyAlignment="1">
      <alignment wrapText="1"/>
    </xf>
    <xf numFmtId="0" fontId="0" fillId="4" borderId="31" xfId="0" applyFill="1" applyBorder="1" applyAlignment="1">
      <alignment wrapText="1"/>
    </xf>
    <xf numFmtId="0" fontId="0" fillId="4" borderId="32" xfId="0" applyFill="1" applyBorder="1" applyAlignment="1">
      <alignment wrapText="1"/>
    </xf>
    <xf numFmtId="0" fontId="7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7" fillId="5" borderId="4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0" fontId="7" fillId="5" borderId="38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19" xfId="0" applyFont="1" applyFill="1" applyBorder="1" applyAlignment="1" applyProtection="1">
      <alignment horizontal="center" vertical="center" wrapText="1"/>
    </xf>
    <xf numFmtId="0" fontId="7" fillId="5" borderId="47" xfId="0" applyFont="1" applyFill="1" applyBorder="1" applyAlignment="1" applyProtection="1">
      <alignment horizontal="center" vertical="center" wrapText="1"/>
    </xf>
    <xf numFmtId="0" fontId="7" fillId="5" borderId="56" xfId="0" applyFont="1" applyFill="1" applyBorder="1" applyAlignment="1" applyProtection="1">
      <alignment horizontal="center" vertical="center" wrapText="1"/>
    </xf>
    <xf numFmtId="0" fontId="7" fillId="5" borderId="52" xfId="0" applyFont="1" applyFill="1" applyBorder="1" applyAlignment="1" applyProtection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wrapText="1"/>
    </xf>
    <xf numFmtId="0" fontId="0" fillId="4" borderId="28" xfId="0" applyFill="1" applyBorder="1" applyAlignment="1">
      <alignment wrapText="1"/>
    </xf>
    <xf numFmtId="0" fontId="8" fillId="4" borderId="11" xfId="0" applyFont="1" applyFill="1" applyBorder="1" applyAlignment="1" applyProtection="1">
      <alignment horizontal="center"/>
    </xf>
    <xf numFmtId="0" fontId="8" fillId="4" borderId="13" xfId="0" applyFont="1" applyFill="1" applyBorder="1" applyAlignment="1" applyProtection="1">
      <alignment horizontal="center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44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7" fillId="5" borderId="50" xfId="0" applyFont="1" applyFill="1" applyBorder="1" applyAlignment="1" applyProtection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7" fillId="5" borderId="34" xfId="0" applyFont="1" applyFill="1" applyBorder="1" applyAlignment="1" applyProtection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7" fillId="5" borderId="54" xfId="0" applyFont="1" applyFill="1" applyBorder="1" applyAlignment="1" applyProtection="1">
      <alignment horizontal="center" vertical="center" wrapText="1"/>
    </xf>
    <xf numFmtId="0" fontId="7" fillId="5" borderId="51" xfId="0" applyFont="1" applyFill="1" applyBorder="1" applyAlignment="1" applyProtection="1">
      <alignment horizontal="center" vertical="center" wrapText="1"/>
    </xf>
    <xf numFmtId="0" fontId="7" fillId="5" borderId="55" xfId="0" applyFont="1" applyFill="1" applyBorder="1" applyAlignment="1" applyProtection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7" fillId="5" borderId="49" xfId="0" applyFont="1" applyFill="1" applyBorder="1" applyAlignment="1" applyProtection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7"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  <color rgb="FFE9F3F7"/>
      <color rgb="FFCCFFCC"/>
      <color rgb="FFFFFFCC"/>
      <color rgb="FFF3F9FB"/>
      <color rgb="FF0000FF"/>
      <color rgb="FFD7EAF1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tabSelected="1" zoomScale="85" zoomScaleNormal="85" workbookViewId="0">
      <pane ySplit="15" topLeftCell="A16" activePane="bottomLeft" state="frozen"/>
      <selection activeCell="I11" sqref="I11"/>
      <selection pane="bottomLeft" activeCell="B1" sqref="B1"/>
    </sheetView>
  </sheetViews>
  <sheetFormatPr defaultRowHeight="12.75"/>
  <cols>
    <col min="1" max="1" width="11.28515625" customWidth="1"/>
    <col min="2" max="4" width="11" customWidth="1"/>
    <col min="5" max="6" width="10.7109375" customWidth="1"/>
    <col min="7" max="7" width="16" customWidth="1"/>
    <col min="8" max="19" width="9.7109375" customWidth="1"/>
  </cols>
  <sheetData>
    <row r="1" spans="1:19" ht="12.75" customHeight="1">
      <c r="A1" s="231">
        <v>41074</v>
      </c>
      <c r="B1" s="6" t="s">
        <v>58</v>
      </c>
      <c r="C1" s="6"/>
      <c r="D1" s="6"/>
      <c r="E1" s="3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1"/>
      <c r="R1" s="1"/>
      <c r="S1" s="1"/>
    </row>
    <row r="2" spans="1:19" ht="12.75" customHeight="1">
      <c r="A2" s="191" t="s">
        <v>1</v>
      </c>
      <c r="B2" s="190" t="s">
        <v>45</v>
      </c>
      <c r="C2" s="21"/>
      <c r="D2" s="22"/>
      <c r="E2" s="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>
      <c r="A3" s="191" t="s">
        <v>44</v>
      </c>
      <c r="B3" s="190" t="s">
        <v>54</v>
      </c>
      <c r="C3" s="21"/>
      <c r="D3" s="22"/>
      <c r="E3" s="23"/>
      <c r="G3" s="12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2.75" customHeight="1">
      <c r="A4" s="191" t="s">
        <v>43</v>
      </c>
      <c r="B4" s="54" t="s">
        <v>41</v>
      </c>
      <c r="C4" s="122"/>
      <c r="D4" s="123"/>
      <c r="E4" s="124"/>
      <c r="G4" s="12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2.75" customHeight="1"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2.75" customHeight="1">
      <c r="A6" s="10"/>
      <c r="B6" s="8"/>
      <c r="C6" s="8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12.75" customHeight="1" thickBot="1">
      <c r="A7" s="1"/>
      <c r="B7" s="1"/>
      <c r="C7" s="1"/>
      <c r="D7" s="1"/>
      <c r="E7" s="1"/>
      <c r="G7" s="19"/>
      <c r="Q7" s="1"/>
      <c r="R7" s="1"/>
      <c r="S7" s="1"/>
    </row>
    <row r="8" spans="1:19" ht="12.75" customHeight="1" thickBot="1">
      <c r="A8" s="1"/>
      <c r="B8" s="1"/>
      <c r="C8" s="1"/>
      <c r="D8" s="1"/>
      <c r="E8" s="245" t="s">
        <v>8</v>
      </c>
      <c r="F8" s="246"/>
      <c r="G8" s="51" t="s">
        <v>46</v>
      </c>
      <c r="H8" s="97"/>
      <c r="I8" s="97"/>
      <c r="J8" s="97"/>
      <c r="K8" s="97"/>
      <c r="L8" s="97"/>
      <c r="M8" s="97"/>
      <c r="N8" s="97"/>
      <c r="O8" s="97"/>
      <c r="P8" s="128"/>
      <c r="Q8" s="217" t="s">
        <v>34</v>
      </c>
      <c r="R8" s="154"/>
      <c r="S8" s="247" t="s">
        <v>3</v>
      </c>
    </row>
    <row r="9" spans="1:19" ht="12.75" customHeight="1">
      <c r="A9" s="256" t="s">
        <v>26</v>
      </c>
      <c r="B9" s="256" t="s">
        <v>0</v>
      </c>
      <c r="C9" s="256" t="s">
        <v>40</v>
      </c>
      <c r="D9" s="256" t="s">
        <v>53</v>
      </c>
      <c r="E9" s="259" t="s">
        <v>4</v>
      </c>
      <c r="F9" s="250" t="s">
        <v>5</v>
      </c>
      <c r="G9" s="212"/>
      <c r="H9" s="198"/>
      <c r="I9" s="198"/>
      <c r="J9" s="198"/>
      <c r="K9" s="198"/>
      <c r="L9" s="198"/>
      <c r="M9" s="198"/>
      <c r="N9" s="198"/>
      <c r="O9" s="198"/>
      <c r="P9" s="199"/>
      <c r="Q9" s="253" t="s">
        <v>55</v>
      </c>
      <c r="R9" s="253" t="s">
        <v>56</v>
      </c>
      <c r="S9" s="248"/>
    </row>
    <row r="10" spans="1:19" ht="12.75" customHeight="1" thickBot="1">
      <c r="A10" s="257"/>
      <c r="B10" s="257"/>
      <c r="C10" s="257"/>
      <c r="D10" s="257"/>
      <c r="E10" s="260"/>
      <c r="F10" s="251"/>
      <c r="G10" s="205" t="s">
        <v>57</v>
      </c>
      <c r="H10" s="206">
        <v>40959</v>
      </c>
      <c r="I10" s="207">
        <v>40987</v>
      </c>
      <c r="J10" s="207">
        <v>41015</v>
      </c>
      <c r="K10" s="207">
        <v>41047</v>
      </c>
      <c r="L10" s="207">
        <v>41078</v>
      </c>
      <c r="M10" s="207">
        <v>41108</v>
      </c>
      <c r="N10" s="207"/>
      <c r="O10" s="207"/>
      <c r="P10" s="208"/>
      <c r="Q10" s="254"/>
      <c r="R10" s="254"/>
      <c r="S10" s="248"/>
    </row>
    <row r="11" spans="1:19" ht="12.75" customHeight="1">
      <c r="A11" s="257"/>
      <c r="B11" s="257"/>
      <c r="C11" s="257"/>
      <c r="D11" s="257"/>
      <c r="E11" s="260"/>
      <c r="F11" s="251"/>
      <c r="G11" s="238"/>
      <c r="H11" s="210"/>
      <c r="I11" s="210"/>
      <c r="J11" s="210"/>
      <c r="K11" s="210"/>
      <c r="L11" s="210"/>
      <c r="M11" s="210"/>
      <c r="N11" s="210"/>
      <c r="O11" s="210"/>
      <c r="P11" s="211"/>
      <c r="Q11" s="254"/>
      <c r="R11" s="254"/>
      <c r="S11" s="248"/>
    </row>
    <row r="12" spans="1:19" ht="12.75" customHeight="1" thickBot="1">
      <c r="A12" s="258"/>
      <c r="B12" s="258"/>
      <c r="C12" s="258"/>
      <c r="D12" s="258"/>
      <c r="E12" s="261"/>
      <c r="F12" s="252"/>
      <c r="G12" s="209"/>
      <c r="H12" s="210"/>
      <c r="I12" s="210"/>
      <c r="J12" s="210"/>
      <c r="K12" s="210"/>
      <c r="L12" s="210"/>
      <c r="M12" s="210"/>
      <c r="N12" s="210"/>
      <c r="O12" s="210"/>
      <c r="P12" s="211"/>
      <c r="Q12" s="255"/>
      <c r="R12" s="255"/>
      <c r="S12" s="249"/>
    </row>
    <row r="13" spans="1:19" ht="12.75" customHeight="1">
      <c r="A13" s="173"/>
      <c r="B13" s="174"/>
      <c r="C13" s="175"/>
      <c r="D13" s="184"/>
      <c r="E13" s="68" t="s">
        <v>47</v>
      </c>
      <c r="F13" s="134"/>
      <c r="G13" s="209"/>
      <c r="H13" s="210"/>
      <c r="I13" s="210"/>
      <c r="J13" s="210"/>
      <c r="K13" s="210"/>
      <c r="L13" s="210"/>
      <c r="M13" s="210"/>
      <c r="N13" s="210"/>
      <c r="O13" s="210"/>
      <c r="P13" s="213"/>
      <c r="Q13" s="210"/>
      <c r="R13" s="210"/>
      <c r="S13" s="218" t="s">
        <v>22</v>
      </c>
    </row>
    <row r="14" spans="1:19" ht="12.75" customHeight="1">
      <c r="A14" s="135" t="s">
        <v>23</v>
      </c>
      <c r="B14" s="4"/>
      <c r="C14" s="176">
        <f>COUNT(A15:A49)</f>
        <v>6</v>
      </c>
      <c r="D14" s="184"/>
      <c r="E14" s="79">
        <f>ROUND(SUM(E15:E49)/$C14,0)</f>
        <v>99</v>
      </c>
      <c r="F14" s="80">
        <f>ROUND(SUM(F15:F49)/$C14,0)</f>
        <v>19</v>
      </c>
      <c r="G14" s="209"/>
      <c r="H14" s="210"/>
      <c r="I14" s="210"/>
      <c r="J14" s="210"/>
      <c r="K14" s="210"/>
      <c r="L14" s="210"/>
      <c r="M14" s="210"/>
      <c r="N14" s="210"/>
      <c r="O14" s="210"/>
      <c r="P14" s="213"/>
      <c r="Q14" s="216"/>
      <c r="R14" s="216"/>
      <c r="S14" s="219">
        <f t="shared" ref="S14" si="0">ROUND(SUM(S15:S49)/$C14,0)</f>
        <v>118</v>
      </c>
    </row>
    <row r="15" spans="1:19" ht="5.0999999999999996" customHeight="1" thickBot="1">
      <c r="A15" s="177"/>
      <c r="B15" s="178"/>
      <c r="C15" s="179"/>
      <c r="D15" s="185"/>
      <c r="E15" s="85"/>
      <c r="F15" s="86"/>
      <c r="G15" s="214"/>
      <c r="H15" s="215"/>
      <c r="I15" s="215"/>
      <c r="J15" s="215"/>
      <c r="K15" s="215"/>
      <c r="L15" s="215"/>
      <c r="M15" s="215"/>
      <c r="N15" s="215"/>
      <c r="O15" s="215"/>
      <c r="P15" s="215"/>
      <c r="Q15" s="202"/>
      <c r="R15" s="202"/>
      <c r="S15" s="220"/>
    </row>
    <row r="16" spans="1:19">
      <c r="A16" s="136">
        <v>621</v>
      </c>
      <c r="B16" s="163">
        <v>40923</v>
      </c>
      <c r="C16" s="100">
        <v>40891</v>
      </c>
      <c r="D16" s="140">
        <v>1</v>
      </c>
      <c r="E16" s="62">
        <f t="shared" ref="E16:E48" si="1">IF($D16=1,S16,0)</f>
        <v>146</v>
      </c>
      <c r="F16" s="63">
        <f t="shared" ref="F16:F48" si="2">IF($D16&lt;&gt;1,S16,0)</f>
        <v>0</v>
      </c>
      <c r="G16" s="142"/>
      <c r="H16" s="64">
        <v>146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129">
        <v>0</v>
      </c>
      <c r="Q16" s="64">
        <v>0</v>
      </c>
      <c r="R16" s="203">
        <v>0</v>
      </c>
      <c r="S16" s="131">
        <f>SUM(H16:R16)</f>
        <v>146</v>
      </c>
    </row>
    <row r="17" spans="1:19">
      <c r="A17" s="136">
        <f>+A16+1</f>
        <v>622</v>
      </c>
      <c r="B17" s="163">
        <v>40953</v>
      </c>
      <c r="C17" s="100">
        <f>+C16+35</f>
        <v>40926</v>
      </c>
      <c r="D17" s="140">
        <v>1</v>
      </c>
      <c r="E17" s="55">
        <f t="shared" si="1"/>
        <v>56</v>
      </c>
      <c r="F17" s="56">
        <f t="shared" si="2"/>
        <v>0</v>
      </c>
      <c r="G17" s="142"/>
      <c r="H17" s="125">
        <v>0</v>
      </c>
      <c r="I17" s="38">
        <v>56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50">
        <v>0</v>
      </c>
      <c r="Q17" s="37">
        <v>0</v>
      </c>
      <c r="R17" s="39">
        <v>0</v>
      </c>
      <c r="S17" s="132">
        <f t="shared" ref="S17:S48" si="3">SUM(H17:R17)</f>
        <v>56</v>
      </c>
    </row>
    <row r="18" spans="1:19">
      <c r="A18" s="136">
        <f t="shared" ref="A18:A21" si="4">+A17+1</f>
        <v>623</v>
      </c>
      <c r="B18" s="163">
        <v>40983</v>
      </c>
      <c r="C18" s="100">
        <f>+C17+28</f>
        <v>40954</v>
      </c>
      <c r="D18" s="140">
        <v>1</v>
      </c>
      <c r="E18" s="55">
        <f t="shared" si="1"/>
        <v>65</v>
      </c>
      <c r="F18" s="56">
        <f t="shared" si="2"/>
        <v>0</v>
      </c>
      <c r="G18" s="142"/>
      <c r="H18" s="125">
        <v>0</v>
      </c>
      <c r="I18" s="38">
        <v>0</v>
      </c>
      <c r="J18" s="38">
        <v>65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50">
        <v>0</v>
      </c>
      <c r="Q18" s="37">
        <v>0</v>
      </c>
      <c r="R18" s="39">
        <v>0</v>
      </c>
      <c r="S18" s="132">
        <f t="shared" si="3"/>
        <v>65</v>
      </c>
    </row>
    <row r="19" spans="1:19">
      <c r="A19" s="136">
        <f t="shared" si="4"/>
        <v>624</v>
      </c>
      <c r="B19" s="163">
        <v>41013</v>
      </c>
      <c r="C19" s="100">
        <f t="shared" ref="C19" si="5">+C18+35</f>
        <v>40989</v>
      </c>
      <c r="D19" s="140">
        <v>0</v>
      </c>
      <c r="E19" s="55">
        <f t="shared" si="1"/>
        <v>0</v>
      </c>
      <c r="F19" s="56">
        <f t="shared" si="2"/>
        <v>113</v>
      </c>
      <c r="G19" s="142"/>
      <c r="H19" s="125">
        <v>0</v>
      </c>
      <c r="I19" s="38">
        <v>0</v>
      </c>
      <c r="J19" s="38">
        <v>0</v>
      </c>
      <c r="K19" s="38">
        <v>113</v>
      </c>
      <c r="L19" s="38">
        <v>0</v>
      </c>
      <c r="M19" s="38">
        <v>0</v>
      </c>
      <c r="N19" s="38">
        <v>0</v>
      </c>
      <c r="O19" s="38">
        <v>0</v>
      </c>
      <c r="P19" s="50">
        <v>0</v>
      </c>
      <c r="Q19" s="37">
        <v>0</v>
      </c>
      <c r="R19" s="39">
        <v>0</v>
      </c>
      <c r="S19" s="132">
        <f t="shared" si="3"/>
        <v>113</v>
      </c>
    </row>
    <row r="20" spans="1:19">
      <c r="A20" s="136">
        <f t="shared" si="4"/>
        <v>625</v>
      </c>
      <c r="B20" s="163">
        <v>41043</v>
      </c>
      <c r="C20" s="100">
        <f>+C19+28</f>
        <v>41017</v>
      </c>
      <c r="D20" s="140">
        <v>1</v>
      </c>
      <c r="E20" s="55">
        <f t="shared" si="1"/>
        <v>152</v>
      </c>
      <c r="F20" s="56">
        <f t="shared" si="2"/>
        <v>0</v>
      </c>
      <c r="G20" s="142"/>
      <c r="H20" s="125">
        <v>0</v>
      </c>
      <c r="I20" s="38">
        <v>0</v>
      </c>
      <c r="J20" s="38">
        <v>0</v>
      </c>
      <c r="K20" s="38">
        <v>0</v>
      </c>
      <c r="L20" s="38">
        <v>152</v>
      </c>
      <c r="M20" s="38">
        <v>0</v>
      </c>
      <c r="N20" s="38">
        <v>0</v>
      </c>
      <c r="O20" s="38">
        <v>0</v>
      </c>
      <c r="P20" s="50">
        <v>0</v>
      </c>
      <c r="Q20" s="37">
        <v>0</v>
      </c>
      <c r="R20" s="39">
        <v>0</v>
      </c>
      <c r="S20" s="132">
        <f t="shared" si="3"/>
        <v>152</v>
      </c>
    </row>
    <row r="21" spans="1:19">
      <c r="A21" s="136">
        <f t="shared" si="4"/>
        <v>626</v>
      </c>
      <c r="B21" s="163">
        <v>41073</v>
      </c>
      <c r="C21" s="100">
        <f>+C20+28</f>
        <v>41045</v>
      </c>
      <c r="D21" s="140">
        <v>1</v>
      </c>
      <c r="E21" s="55">
        <f t="shared" si="1"/>
        <v>174</v>
      </c>
      <c r="F21" s="56">
        <f t="shared" si="2"/>
        <v>0</v>
      </c>
      <c r="G21" s="142"/>
      <c r="H21" s="125">
        <v>0</v>
      </c>
      <c r="I21" s="38">
        <v>0</v>
      </c>
      <c r="J21" s="38">
        <v>0</v>
      </c>
      <c r="K21" s="38">
        <v>0</v>
      </c>
      <c r="L21" s="38">
        <v>0</v>
      </c>
      <c r="M21" s="38">
        <v>174</v>
      </c>
      <c r="N21" s="38">
        <v>0</v>
      </c>
      <c r="O21" s="38">
        <v>0</v>
      </c>
      <c r="P21" s="50">
        <v>0</v>
      </c>
      <c r="Q21" s="37">
        <v>0</v>
      </c>
      <c r="R21" s="39">
        <v>0</v>
      </c>
      <c r="S21" s="132">
        <f t="shared" si="3"/>
        <v>174</v>
      </c>
    </row>
    <row r="22" spans="1:19">
      <c r="A22" s="136"/>
      <c r="B22" s="164"/>
      <c r="C22" s="101"/>
      <c r="D22" s="140">
        <v>0</v>
      </c>
      <c r="E22" s="55">
        <f t="shared" si="1"/>
        <v>0</v>
      </c>
      <c r="F22" s="56">
        <f t="shared" si="2"/>
        <v>0</v>
      </c>
      <c r="G22" s="142"/>
      <c r="H22" s="125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50">
        <v>0</v>
      </c>
      <c r="Q22" s="37">
        <v>0</v>
      </c>
      <c r="R22" s="39">
        <v>0</v>
      </c>
      <c r="S22" s="132">
        <f t="shared" si="3"/>
        <v>0</v>
      </c>
    </row>
    <row r="23" spans="1:19">
      <c r="A23" s="136"/>
      <c r="B23" s="164"/>
      <c r="C23" s="101"/>
      <c r="D23" s="140">
        <v>0</v>
      </c>
      <c r="E23" s="55">
        <f t="shared" si="1"/>
        <v>0</v>
      </c>
      <c r="F23" s="56">
        <f t="shared" si="2"/>
        <v>0</v>
      </c>
      <c r="G23" s="142"/>
      <c r="H23" s="125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50">
        <v>0</v>
      </c>
      <c r="Q23" s="37">
        <v>0</v>
      </c>
      <c r="R23" s="39">
        <v>0</v>
      </c>
      <c r="S23" s="132">
        <f t="shared" si="3"/>
        <v>0</v>
      </c>
    </row>
    <row r="24" spans="1:19">
      <c r="A24" s="136"/>
      <c r="B24" s="164"/>
      <c r="C24" s="101"/>
      <c r="D24" s="140">
        <v>0</v>
      </c>
      <c r="E24" s="55">
        <f t="shared" si="1"/>
        <v>0</v>
      </c>
      <c r="F24" s="56">
        <f t="shared" si="2"/>
        <v>0</v>
      </c>
      <c r="G24" s="142"/>
      <c r="H24" s="125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0">
        <v>0</v>
      </c>
      <c r="Q24" s="37">
        <v>0</v>
      </c>
      <c r="R24" s="39">
        <v>0</v>
      </c>
      <c r="S24" s="132">
        <f t="shared" si="3"/>
        <v>0</v>
      </c>
    </row>
    <row r="25" spans="1:19">
      <c r="A25" s="136"/>
      <c r="B25" s="164"/>
      <c r="C25" s="101"/>
      <c r="D25" s="140">
        <v>0</v>
      </c>
      <c r="E25" s="55">
        <f t="shared" si="1"/>
        <v>0</v>
      </c>
      <c r="F25" s="56">
        <f t="shared" si="2"/>
        <v>0</v>
      </c>
      <c r="G25" s="142"/>
      <c r="H25" s="125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50">
        <v>0</v>
      </c>
      <c r="Q25" s="37">
        <v>0</v>
      </c>
      <c r="R25" s="39">
        <v>0</v>
      </c>
      <c r="S25" s="132">
        <f t="shared" si="3"/>
        <v>0</v>
      </c>
    </row>
    <row r="26" spans="1:19">
      <c r="A26" s="136"/>
      <c r="B26" s="164"/>
      <c r="C26" s="101"/>
      <c r="D26" s="140">
        <v>0</v>
      </c>
      <c r="E26" s="55">
        <f t="shared" si="1"/>
        <v>0</v>
      </c>
      <c r="F26" s="56">
        <f t="shared" si="2"/>
        <v>0</v>
      </c>
      <c r="G26" s="142"/>
      <c r="H26" s="125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50">
        <v>0</v>
      </c>
      <c r="Q26" s="37">
        <v>0</v>
      </c>
      <c r="R26" s="39">
        <v>0</v>
      </c>
      <c r="S26" s="132">
        <f t="shared" si="3"/>
        <v>0</v>
      </c>
    </row>
    <row r="27" spans="1:19">
      <c r="A27" s="136"/>
      <c r="B27" s="164"/>
      <c r="C27" s="101"/>
      <c r="D27" s="140">
        <v>0</v>
      </c>
      <c r="E27" s="55">
        <f t="shared" si="1"/>
        <v>0</v>
      </c>
      <c r="F27" s="56">
        <f t="shared" si="2"/>
        <v>0</v>
      </c>
      <c r="G27" s="142"/>
      <c r="H27" s="125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50">
        <v>0</v>
      </c>
      <c r="Q27" s="37">
        <v>0</v>
      </c>
      <c r="R27" s="39">
        <v>0</v>
      </c>
      <c r="S27" s="132">
        <f t="shared" si="3"/>
        <v>0</v>
      </c>
    </row>
    <row r="28" spans="1:19">
      <c r="A28" s="136"/>
      <c r="B28" s="164"/>
      <c r="C28" s="101"/>
      <c r="D28" s="140">
        <v>0</v>
      </c>
      <c r="E28" s="55">
        <f t="shared" si="1"/>
        <v>0</v>
      </c>
      <c r="F28" s="56">
        <f t="shared" si="2"/>
        <v>0</v>
      </c>
      <c r="G28" s="142"/>
      <c r="H28" s="125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50">
        <v>0</v>
      </c>
      <c r="Q28" s="37">
        <v>0</v>
      </c>
      <c r="R28" s="39">
        <v>0</v>
      </c>
      <c r="S28" s="132">
        <f t="shared" si="3"/>
        <v>0</v>
      </c>
    </row>
    <row r="29" spans="1:19">
      <c r="A29" s="136"/>
      <c r="B29" s="164"/>
      <c r="C29" s="101"/>
      <c r="D29" s="140">
        <v>0</v>
      </c>
      <c r="E29" s="55">
        <f t="shared" si="1"/>
        <v>0</v>
      </c>
      <c r="F29" s="56">
        <f t="shared" si="2"/>
        <v>0</v>
      </c>
      <c r="G29" s="142"/>
      <c r="H29" s="125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50">
        <v>0</v>
      </c>
      <c r="Q29" s="37">
        <v>0</v>
      </c>
      <c r="R29" s="39">
        <v>0</v>
      </c>
      <c r="S29" s="132">
        <f t="shared" si="3"/>
        <v>0</v>
      </c>
    </row>
    <row r="30" spans="1:19">
      <c r="A30" s="136"/>
      <c r="B30" s="164"/>
      <c r="C30" s="101"/>
      <c r="D30" s="140">
        <v>0</v>
      </c>
      <c r="E30" s="55">
        <f t="shared" si="1"/>
        <v>0</v>
      </c>
      <c r="F30" s="56">
        <f t="shared" si="2"/>
        <v>0</v>
      </c>
      <c r="G30" s="142"/>
      <c r="H30" s="125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50">
        <v>0</v>
      </c>
      <c r="Q30" s="37">
        <v>0</v>
      </c>
      <c r="R30" s="39">
        <v>0</v>
      </c>
      <c r="S30" s="132">
        <f t="shared" si="3"/>
        <v>0</v>
      </c>
    </row>
    <row r="31" spans="1:19">
      <c r="A31" s="136"/>
      <c r="B31" s="164"/>
      <c r="C31" s="101"/>
      <c r="D31" s="140">
        <v>0</v>
      </c>
      <c r="E31" s="55">
        <f t="shared" si="1"/>
        <v>0</v>
      </c>
      <c r="F31" s="56">
        <f t="shared" si="2"/>
        <v>0</v>
      </c>
      <c r="G31" s="142"/>
      <c r="H31" s="125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50">
        <v>0</v>
      </c>
      <c r="Q31" s="37">
        <v>0</v>
      </c>
      <c r="R31" s="39">
        <v>0</v>
      </c>
      <c r="S31" s="132">
        <f t="shared" si="3"/>
        <v>0</v>
      </c>
    </row>
    <row r="32" spans="1:19">
      <c r="A32" s="136"/>
      <c r="B32" s="164"/>
      <c r="C32" s="101"/>
      <c r="D32" s="140">
        <v>0</v>
      </c>
      <c r="E32" s="55">
        <f t="shared" si="1"/>
        <v>0</v>
      </c>
      <c r="F32" s="56">
        <f t="shared" si="2"/>
        <v>0</v>
      </c>
      <c r="G32" s="142"/>
      <c r="H32" s="125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50">
        <v>0</v>
      </c>
      <c r="Q32" s="37">
        <v>0</v>
      </c>
      <c r="R32" s="39">
        <v>0</v>
      </c>
      <c r="S32" s="132">
        <f t="shared" si="3"/>
        <v>0</v>
      </c>
    </row>
    <row r="33" spans="1:19">
      <c r="A33" s="136"/>
      <c r="B33" s="164"/>
      <c r="C33" s="101"/>
      <c r="D33" s="140">
        <v>0</v>
      </c>
      <c r="E33" s="55">
        <f t="shared" si="1"/>
        <v>0</v>
      </c>
      <c r="F33" s="56">
        <f t="shared" si="2"/>
        <v>0</v>
      </c>
      <c r="G33" s="142"/>
      <c r="H33" s="125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50">
        <v>0</v>
      </c>
      <c r="Q33" s="37">
        <v>0</v>
      </c>
      <c r="R33" s="39">
        <v>0</v>
      </c>
      <c r="S33" s="132">
        <f t="shared" si="3"/>
        <v>0</v>
      </c>
    </row>
    <row r="34" spans="1:19">
      <c r="A34" s="136"/>
      <c r="B34" s="164"/>
      <c r="C34" s="101"/>
      <c r="D34" s="140">
        <v>0</v>
      </c>
      <c r="E34" s="55">
        <f t="shared" si="1"/>
        <v>0</v>
      </c>
      <c r="F34" s="56">
        <f t="shared" si="2"/>
        <v>0</v>
      </c>
      <c r="G34" s="142"/>
      <c r="H34" s="125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50">
        <v>0</v>
      </c>
      <c r="Q34" s="37">
        <v>0</v>
      </c>
      <c r="R34" s="39">
        <v>0</v>
      </c>
      <c r="S34" s="132">
        <f t="shared" si="3"/>
        <v>0</v>
      </c>
    </row>
    <row r="35" spans="1:19">
      <c r="A35" s="136"/>
      <c r="B35" s="164"/>
      <c r="C35" s="101"/>
      <c r="D35" s="140">
        <v>0</v>
      </c>
      <c r="E35" s="55">
        <f t="shared" si="1"/>
        <v>0</v>
      </c>
      <c r="F35" s="56">
        <f t="shared" si="2"/>
        <v>0</v>
      </c>
      <c r="G35" s="142"/>
      <c r="H35" s="125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50">
        <v>0</v>
      </c>
      <c r="Q35" s="37">
        <v>0</v>
      </c>
      <c r="R35" s="39">
        <v>0</v>
      </c>
      <c r="S35" s="132">
        <f t="shared" si="3"/>
        <v>0</v>
      </c>
    </row>
    <row r="36" spans="1:19">
      <c r="A36" s="136"/>
      <c r="B36" s="164"/>
      <c r="C36" s="101"/>
      <c r="D36" s="140">
        <v>0</v>
      </c>
      <c r="E36" s="55">
        <f t="shared" si="1"/>
        <v>0</v>
      </c>
      <c r="F36" s="56">
        <f t="shared" si="2"/>
        <v>0</v>
      </c>
      <c r="G36" s="142"/>
      <c r="H36" s="125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50">
        <v>0</v>
      </c>
      <c r="Q36" s="37">
        <v>0</v>
      </c>
      <c r="R36" s="39">
        <v>0</v>
      </c>
      <c r="S36" s="132">
        <f t="shared" si="3"/>
        <v>0</v>
      </c>
    </row>
    <row r="37" spans="1:19">
      <c r="A37" s="136"/>
      <c r="B37" s="164"/>
      <c r="C37" s="101"/>
      <c r="D37" s="140">
        <v>0</v>
      </c>
      <c r="E37" s="55">
        <f t="shared" si="1"/>
        <v>0</v>
      </c>
      <c r="F37" s="56">
        <f t="shared" si="2"/>
        <v>0</v>
      </c>
      <c r="G37" s="142"/>
      <c r="H37" s="125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50">
        <v>0</v>
      </c>
      <c r="Q37" s="37">
        <v>0</v>
      </c>
      <c r="R37" s="39">
        <v>0</v>
      </c>
      <c r="S37" s="132">
        <f t="shared" si="3"/>
        <v>0</v>
      </c>
    </row>
    <row r="38" spans="1:19">
      <c r="A38" s="136"/>
      <c r="B38" s="164"/>
      <c r="C38" s="101"/>
      <c r="D38" s="140">
        <v>0</v>
      </c>
      <c r="E38" s="55">
        <f t="shared" si="1"/>
        <v>0</v>
      </c>
      <c r="F38" s="56">
        <f t="shared" si="2"/>
        <v>0</v>
      </c>
      <c r="G38" s="142"/>
      <c r="H38" s="125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50">
        <v>0</v>
      </c>
      <c r="Q38" s="37">
        <v>0</v>
      </c>
      <c r="R38" s="39">
        <v>0</v>
      </c>
      <c r="S38" s="132">
        <f t="shared" si="3"/>
        <v>0</v>
      </c>
    </row>
    <row r="39" spans="1:19">
      <c r="A39" s="136"/>
      <c r="B39" s="164"/>
      <c r="C39" s="101"/>
      <c r="D39" s="140">
        <v>0</v>
      </c>
      <c r="E39" s="55">
        <f t="shared" si="1"/>
        <v>0</v>
      </c>
      <c r="F39" s="56">
        <f t="shared" si="2"/>
        <v>0</v>
      </c>
      <c r="G39" s="142"/>
      <c r="H39" s="125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50">
        <v>0</v>
      </c>
      <c r="Q39" s="37">
        <v>0</v>
      </c>
      <c r="R39" s="39">
        <v>0</v>
      </c>
      <c r="S39" s="132">
        <f t="shared" si="3"/>
        <v>0</v>
      </c>
    </row>
    <row r="40" spans="1:19">
      <c r="A40" s="136"/>
      <c r="B40" s="164"/>
      <c r="C40" s="101"/>
      <c r="D40" s="140">
        <v>0</v>
      </c>
      <c r="E40" s="55">
        <f t="shared" si="1"/>
        <v>0</v>
      </c>
      <c r="F40" s="56">
        <f t="shared" si="2"/>
        <v>0</v>
      </c>
      <c r="G40" s="142"/>
      <c r="H40" s="125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50">
        <v>0</v>
      </c>
      <c r="Q40" s="37">
        <v>0</v>
      </c>
      <c r="R40" s="39">
        <v>0</v>
      </c>
      <c r="S40" s="132">
        <f t="shared" si="3"/>
        <v>0</v>
      </c>
    </row>
    <row r="41" spans="1:19">
      <c r="A41" s="136"/>
      <c r="B41" s="164"/>
      <c r="C41" s="101"/>
      <c r="D41" s="140">
        <v>0</v>
      </c>
      <c r="E41" s="55">
        <f t="shared" si="1"/>
        <v>0</v>
      </c>
      <c r="F41" s="56">
        <f t="shared" si="2"/>
        <v>0</v>
      </c>
      <c r="G41" s="142"/>
      <c r="H41" s="125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50">
        <v>0</v>
      </c>
      <c r="Q41" s="37">
        <v>0</v>
      </c>
      <c r="R41" s="39">
        <v>0</v>
      </c>
      <c r="S41" s="132">
        <f t="shared" si="3"/>
        <v>0</v>
      </c>
    </row>
    <row r="42" spans="1:19">
      <c r="A42" s="136"/>
      <c r="B42" s="164"/>
      <c r="C42" s="101"/>
      <c r="D42" s="140">
        <v>0</v>
      </c>
      <c r="E42" s="55">
        <f t="shared" si="1"/>
        <v>0</v>
      </c>
      <c r="F42" s="56">
        <f t="shared" si="2"/>
        <v>0</v>
      </c>
      <c r="G42" s="142"/>
      <c r="H42" s="125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50">
        <v>0</v>
      </c>
      <c r="Q42" s="37">
        <v>0</v>
      </c>
      <c r="R42" s="39">
        <v>0</v>
      </c>
      <c r="S42" s="132">
        <f t="shared" si="3"/>
        <v>0</v>
      </c>
    </row>
    <row r="43" spans="1:19">
      <c r="A43" s="136"/>
      <c r="B43" s="164"/>
      <c r="C43" s="101"/>
      <c r="D43" s="140">
        <v>0</v>
      </c>
      <c r="E43" s="55">
        <f t="shared" si="1"/>
        <v>0</v>
      </c>
      <c r="F43" s="56">
        <f t="shared" si="2"/>
        <v>0</v>
      </c>
      <c r="G43" s="142"/>
      <c r="H43" s="125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50">
        <v>0</v>
      </c>
      <c r="Q43" s="37">
        <v>0</v>
      </c>
      <c r="R43" s="39">
        <v>0</v>
      </c>
      <c r="S43" s="132">
        <f t="shared" si="3"/>
        <v>0</v>
      </c>
    </row>
    <row r="44" spans="1:19">
      <c r="A44" s="136"/>
      <c r="B44" s="164"/>
      <c r="C44" s="101"/>
      <c r="D44" s="140">
        <v>0</v>
      </c>
      <c r="E44" s="55">
        <f t="shared" si="1"/>
        <v>0</v>
      </c>
      <c r="F44" s="56">
        <f t="shared" si="2"/>
        <v>0</v>
      </c>
      <c r="G44" s="142"/>
      <c r="H44" s="125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50">
        <v>0</v>
      </c>
      <c r="Q44" s="37">
        <v>0</v>
      </c>
      <c r="R44" s="39">
        <v>0</v>
      </c>
      <c r="S44" s="132">
        <f t="shared" si="3"/>
        <v>0</v>
      </c>
    </row>
    <row r="45" spans="1:19">
      <c r="A45" s="136"/>
      <c r="B45" s="164"/>
      <c r="C45" s="101"/>
      <c r="D45" s="140">
        <v>0</v>
      </c>
      <c r="E45" s="55">
        <f t="shared" si="1"/>
        <v>0</v>
      </c>
      <c r="F45" s="56">
        <f t="shared" si="2"/>
        <v>0</v>
      </c>
      <c r="G45" s="142"/>
      <c r="H45" s="125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50">
        <v>0</v>
      </c>
      <c r="Q45" s="37">
        <v>0</v>
      </c>
      <c r="R45" s="39">
        <v>0</v>
      </c>
      <c r="S45" s="132">
        <f t="shared" si="3"/>
        <v>0</v>
      </c>
    </row>
    <row r="46" spans="1:19">
      <c r="A46" s="136"/>
      <c r="B46" s="164"/>
      <c r="C46" s="101"/>
      <c r="D46" s="140">
        <v>0</v>
      </c>
      <c r="E46" s="55">
        <f t="shared" si="1"/>
        <v>0</v>
      </c>
      <c r="F46" s="56">
        <f t="shared" si="2"/>
        <v>0</v>
      </c>
      <c r="G46" s="142"/>
      <c r="H46" s="125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50">
        <v>0</v>
      </c>
      <c r="Q46" s="37">
        <v>0</v>
      </c>
      <c r="R46" s="39">
        <v>0</v>
      </c>
      <c r="S46" s="132">
        <f t="shared" si="3"/>
        <v>0</v>
      </c>
    </row>
    <row r="47" spans="1:19">
      <c r="A47" s="136"/>
      <c r="B47" s="164"/>
      <c r="C47" s="101"/>
      <c r="D47" s="140">
        <v>0</v>
      </c>
      <c r="E47" s="55">
        <f t="shared" si="1"/>
        <v>0</v>
      </c>
      <c r="F47" s="56">
        <f t="shared" si="2"/>
        <v>0</v>
      </c>
      <c r="G47" s="142"/>
      <c r="H47" s="125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50">
        <v>0</v>
      </c>
      <c r="Q47" s="37">
        <v>0</v>
      </c>
      <c r="R47" s="39">
        <v>0</v>
      </c>
      <c r="S47" s="132">
        <f t="shared" si="3"/>
        <v>0</v>
      </c>
    </row>
    <row r="48" spans="1:19" ht="13.5" thickBot="1">
      <c r="A48" s="137"/>
      <c r="B48" s="165"/>
      <c r="C48" s="162"/>
      <c r="D48" s="141">
        <v>0</v>
      </c>
      <c r="E48" s="57">
        <f t="shared" si="1"/>
        <v>0</v>
      </c>
      <c r="F48" s="58">
        <f t="shared" si="2"/>
        <v>0</v>
      </c>
      <c r="G48" s="143"/>
      <c r="H48" s="126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130">
        <v>0</v>
      </c>
      <c r="Q48" s="52">
        <v>0</v>
      </c>
      <c r="R48" s="204">
        <v>0</v>
      </c>
      <c r="S48" s="133">
        <f t="shared" si="3"/>
        <v>0</v>
      </c>
    </row>
    <row r="49" spans="1:19" ht="5.0999999999999996" customHeight="1">
      <c r="A49" s="1"/>
      <c r="B49" s="1"/>
      <c r="C49" s="1"/>
      <c r="D49" s="1"/>
      <c r="E49" s="1"/>
      <c r="F49" s="1"/>
      <c r="G49" s="10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2"/>
      <c r="B50" s="12" t="s">
        <v>2</v>
      </c>
      <c r="C50" s="9" t="s">
        <v>21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>
      <c r="A51" s="14">
        <v>1</v>
      </c>
      <c r="B51" s="49"/>
      <c r="C51" s="47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</row>
    <row r="52" spans="1:19">
      <c r="A52" s="14">
        <v>2</v>
      </c>
      <c r="B52" s="49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</row>
    <row r="53" spans="1:19">
      <c r="A53" s="14">
        <v>3</v>
      </c>
      <c r="B53" s="49"/>
      <c r="C53" s="47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</row>
    <row r="54" spans="1:19">
      <c r="A54" s="14">
        <v>4</v>
      </c>
      <c r="B54" s="49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</row>
    <row r="55" spans="1:19">
      <c r="A55" s="14">
        <v>5</v>
      </c>
      <c r="B55" s="49"/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</row>
    <row r="56" spans="1:19">
      <c r="A56" s="14">
        <v>6</v>
      </c>
      <c r="B56" s="49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</row>
    <row r="57" spans="1:19">
      <c r="A57" s="243">
        <f ca="1">NOW()</f>
        <v>41220.474508333333</v>
      </c>
      <c r="B57" s="244"/>
      <c r="C57" s="9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1" t="str">
        <f ca="1">CELL("filename",A1)</f>
        <v>M:\[dig guide barnes filled in temp.xlsx]OTS SC B&amp;N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1" t="s">
        <v>18</v>
      </c>
    </row>
  </sheetData>
  <sheetProtection formatCells="0" formatColumns="0" formatRows="0"/>
  <mergeCells count="11">
    <mergeCell ref="A57:B57"/>
    <mergeCell ref="E8:F8"/>
    <mergeCell ref="S8:S12"/>
    <mergeCell ref="F9:F12"/>
    <mergeCell ref="Q9:Q12"/>
    <mergeCell ref="R9:R12"/>
    <mergeCell ref="A9:A12"/>
    <mergeCell ref="B9:B12"/>
    <mergeCell ref="C9:C12"/>
    <mergeCell ref="D9:D12"/>
    <mergeCell ref="E9:E12"/>
  </mergeCells>
  <phoneticPr fontId="11" type="noConversion"/>
  <conditionalFormatting sqref="H14:N14">
    <cfRule type="containsText" dxfId="6" priority="6" operator="containsText" text="Yes">
      <formula>NOT(ISERROR(SEARCH("Yes",H14)))</formula>
    </cfRule>
  </conditionalFormatting>
  <conditionalFormatting sqref="O14:P14">
    <cfRule type="containsText" dxfId="5" priority="5" operator="containsText" text="Yes">
      <formula>NOT(ISERROR(SEARCH("Yes",O14)))</formula>
    </cfRule>
  </conditionalFormatting>
  <conditionalFormatting sqref="H15:N15">
    <cfRule type="containsText" dxfId="4" priority="4" operator="containsText" text="Yes">
      <formula>NOT(ISERROR(SEARCH("Yes",H15)))</formula>
    </cfRule>
  </conditionalFormatting>
  <conditionalFormatting sqref="O15:P15">
    <cfRule type="containsText" dxfId="3" priority="3" operator="containsText" text="Yes">
      <formula>NOT(ISERROR(SEARCH("Yes",O15)))</formula>
    </cfRule>
  </conditionalFormatting>
  <conditionalFormatting sqref="H15:N15">
    <cfRule type="containsText" dxfId="2" priority="2" operator="containsText" text="Yes">
      <formula>NOT(ISERROR(SEARCH("Yes",H15)))</formula>
    </cfRule>
  </conditionalFormatting>
  <conditionalFormatting sqref="O15:P15">
    <cfRule type="containsText" dxfId="1" priority="1" operator="containsText" text="Yes">
      <formula>NOT(ISERROR(SEARCH("Yes",O15)))</formula>
    </cfRule>
  </conditionalFormatting>
  <pageMargins left="0.25" right="0.25" top="0.5" bottom="0" header="0.5" footer="0.5"/>
  <pageSetup orientation="landscape" r:id="rId1"/>
  <headerFooter alignWithMargins="0">
    <oddFooter>&amp;CAXP Internal&amp;L&amp;D&amp;RPage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62"/>
  <sheetViews>
    <sheetView zoomScale="85" zoomScaleNormal="85" workbookViewId="0">
      <pane xSplit="7" ySplit="12" topLeftCell="H13" activePane="bottomRight" state="frozen"/>
      <selection activeCell="I11" sqref="I11"/>
      <selection pane="topRight" activeCell="I11" sqref="I11"/>
      <selection pane="bottomLeft" activeCell="I11" sqref="I11"/>
      <selection pane="bottomRight" activeCell="A16" sqref="A16"/>
    </sheetView>
  </sheetViews>
  <sheetFormatPr defaultRowHeight="12.75"/>
  <cols>
    <col min="1" max="1" width="11.28515625" customWidth="1"/>
    <col min="2" max="3" width="11" customWidth="1"/>
    <col min="4" max="4" width="5.28515625" customWidth="1"/>
    <col min="5" max="6" width="9.7109375" customWidth="1"/>
    <col min="7" max="7" width="16" customWidth="1"/>
    <col min="8" max="18" width="9.7109375" customWidth="1"/>
    <col min="19" max="19" width="1.7109375" customWidth="1"/>
    <col min="20" max="22" width="11.7109375" customWidth="1"/>
    <col min="23" max="23" width="1.7109375" customWidth="1"/>
    <col min="24" max="24" width="9.7109375" customWidth="1"/>
    <col min="25" max="25" width="8.140625" customWidth="1"/>
    <col min="26" max="26" width="13.42578125" bestFit="1" customWidth="1"/>
    <col min="27" max="27" width="10.7109375" customWidth="1"/>
    <col min="28" max="29" width="13.42578125" bestFit="1" customWidth="1"/>
    <col min="30" max="30" width="15.7109375" customWidth="1"/>
    <col min="31" max="31" width="12.85546875" customWidth="1"/>
  </cols>
  <sheetData>
    <row r="1" spans="1:30" ht="13.5" thickBot="1">
      <c r="A1" s="5">
        <f>+'OTS SC B&amp;N'!A1</f>
        <v>41074</v>
      </c>
      <c r="B1" s="6" t="s">
        <v>58</v>
      </c>
      <c r="C1" s="6"/>
      <c r="D1" s="6"/>
      <c r="E1" s="3"/>
      <c r="F1" s="1"/>
      <c r="G1" s="1"/>
      <c r="H1" s="3"/>
      <c r="I1" s="3"/>
      <c r="J1" s="3"/>
      <c r="K1" s="3"/>
      <c r="L1" s="1"/>
      <c r="M1" s="1"/>
      <c r="N1" s="1"/>
      <c r="O1" s="3"/>
      <c r="T1" s="34"/>
      <c r="U1" s="24"/>
      <c r="V1" s="30"/>
      <c r="W1" s="20"/>
      <c r="X1" s="30"/>
      <c r="Y1" s="24"/>
      <c r="Z1" s="24"/>
      <c r="AA1" s="24"/>
      <c r="AB1" s="24"/>
      <c r="AC1" s="24"/>
      <c r="AD1" s="24"/>
    </row>
    <row r="2" spans="1:30">
      <c r="A2" s="186" t="str">
        <f>+'OTS SC B&amp;N'!A2</f>
        <v>Mag:</v>
      </c>
      <c r="B2" s="189" t="str">
        <f>+'OTS SC B&amp;N'!B2</f>
        <v>Pub A</v>
      </c>
      <c r="C2" s="192"/>
      <c r="D2" s="187"/>
      <c r="E2" s="3"/>
      <c r="F2" s="1"/>
      <c r="G2" s="1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264" t="s">
        <v>50</v>
      </c>
      <c r="U2" s="265"/>
      <c r="V2" s="266"/>
      <c r="X2" s="264" t="s">
        <v>35</v>
      </c>
      <c r="Y2" s="265"/>
      <c r="Z2" s="265"/>
      <c r="AA2" s="265"/>
      <c r="AB2" s="265"/>
      <c r="AC2" s="265"/>
      <c r="AD2" s="266"/>
    </row>
    <row r="3" spans="1:30" ht="12.75" customHeight="1" thickBot="1">
      <c r="A3" s="186" t="str">
        <f>+'OTS SC B&amp;N'!A3</f>
        <v>Vendor:</v>
      </c>
      <c r="B3" s="189" t="str">
        <f>+'OTS SC B&amp;N'!B3</f>
        <v>Barnes &amp; Noble</v>
      </c>
      <c r="C3" s="192"/>
      <c r="D3" s="187"/>
      <c r="F3" s="19"/>
      <c r="G3" s="19"/>
      <c r="H3" s="20"/>
      <c r="I3" s="107"/>
      <c r="J3" s="4"/>
      <c r="K3" s="4"/>
      <c r="L3" s="4"/>
      <c r="M3" s="4"/>
      <c r="N3" s="4"/>
      <c r="O3" s="1"/>
      <c r="P3" s="1"/>
      <c r="Q3" s="1"/>
      <c r="R3" s="1"/>
      <c r="T3" s="285"/>
      <c r="U3" s="286"/>
      <c r="V3" s="287"/>
      <c r="X3" s="267"/>
      <c r="Y3" s="268"/>
      <c r="Z3" s="268"/>
      <c r="AA3" s="268"/>
      <c r="AB3" s="268"/>
      <c r="AC3" s="268"/>
      <c r="AD3" s="269"/>
    </row>
    <row r="4" spans="1:30" ht="13.5" customHeight="1">
      <c r="A4" s="186" t="str">
        <f>+'OTS SC B&amp;N'!A4</f>
        <v>Circ Type:</v>
      </c>
      <c r="B4" s="189" t="s">
        <v>52</v>
      </c>
      <c r="C4" s="193"/>
      <c r="D4" s="188"/>
      <c r="H4" s="20"/>
      <c r="I4" s="20"/>
      <c r="J4" s="20"/>
      <c r="K4" s="20"/>
      <c r="L4" s="20"/>
      <c r="M4" s="20"/>
      <c r="N4" s="20"/>
      <c r="O4" s="7"/>
      <c r="P4" s="7"/>
      <c r="Q4" s="7"/>
      <c r="R4" s="7"/>
      <c r="T4" s="119" t="s">
        <v>29</v>
      </c>
      <c r="U4" s="120"/>
      <c r="V4" s="121">
        <f>ROUND(SUM(V16:V45),)</f>
        <v>897</v>
      </c>
      <c r="X4" s="235"/>
      <c r="Y4" s="236"/>
      <c r="Z4" s="236"/>
      <c r="AA4" s="270" t="s">
        <v>13</v>
      </c>
      <c r="AB4" s="237"/>
      <c r="AC4" s="236"/>
      <c r="AD4" s="288" t="s">
        <v>12</v>
      </c>
    </row>
    <row r="5" spans="1:30" ht="12.75" customHeight="1">
      <c r="A5" s="1"/>
      <c r="B5" s="1"/>
      <c r="C5" s="1"/>
      <c r="D5" s="1"/>
      <c r="E5" s="1"/>
      <c r="F5" s="19"/>
      <c r="G5" s="19"/>
      <c r="O5" s="1"/>
      <c r="P5" s="1"/>
      <c r="Q5" s="1"/>
      <c r="R5" s="1"/>
      <c r="T5" s="59" t="s">
        <v>30</v>
      </c>
      <c r="U5" s="60"/>
      <c r="V5" s="109">
        <f>+V4-V6-V7</f>
        <v>897</v>
      </c>
      <c r="X5" s="235"/>
      <c r="Y5" s="236"/>
      <c r="Z5" s="236"/>
      <c r="AA5" s="271"/>
      <c r="AB5" s="236"/>
      <c r="AC5" s="236"/>
      <c r="AD5" s="289"/>
    </row>
    <row r="6" spans="1:30" ht="13.5" thickBot="1">
      <c r="A6" s="1"/>
      <c r="B6" s="1"/>
      <c r="C6" s="1"/>
      <c r="D6" s="1"/>
      <c r="E6" s="1"/>
      <c r="F6" s="19"/>
      <c r="G6" s="19"/>
      <c r="O6" s="1"/>
      <c r="P6" s="1"/>
      <c r="Q6" s="1"/>
      <c r="R6" s="1"/>
      <c r="T6" s="59" t="s">
        <v>31</v>
      </c>
      <c r="U6" s="60"/>
      <c r="V6" s="39">
        <v>0</v>
      </c>
      <c r="X6" s="235"/>
      <c r="Y6" s="236"/>
      <c r="Z6" s="236"/>
      <c r="AA6" s="271"/>
      <c r="AB6" s="236"/>
      <c r="AC6" s="236"/>
      <c r="AD6" s="289"/>
    </row>
    <row r="7" spans="1:30" ht="13.5" thickBot="1">
      <c r="A7" s="1"/>
      <c r="B7" s="1"/>
      <c r="C7" s="1"/>
      <c r="D7" s="1"/>
      <c r="E7" s="291" t="s">
        <v>9</v>
      </c>
      <c r="F7" s="292"/>
      <c r="G7" s="145" t="s">
        <v>48</v>
      </c>
      <c r="H7" s="153"/>
      <c r="I7" s="153"/>
      <c r="J7" s="153"/>
      <c r="K7" s="153"/>
      <c r="L7" s="153"/>
      <c r="M7" s="153"/>
      <c r="N7" s="153"/>
      <c r="O7" s="145" t="s">
        <v>34</v>
      </c>
      <c r="P7" s="154"/>
      <c r="Q7" s="154"/>
      <c r="R7" s="308" t="s">
        <v>49</v>
      </c>
      <c r="T7" s="61" t="s">
        <v>33</v>
      </c>
      <c r="U7" s="158"/>
      <c r="V7" s="39">
        <v>0</v>
      </c>
      <c r="X7" s="235"/>
      <c r="Y7" s="236"/>
      <c r="Z7" s="236"/>
      <c r="AA7" s="272"/>
      <c r="AB7" s="236"/>
      <c r="AC7" s="236"/>
      <c r="AD7" s="290"/>
    </row>
    <row r="8" spans="1:30" ht="13.5" customHeight="1" thickBot="1">
      <c r="A8" s="273" t="s">
        <v>26</v>
      </c>
      <c r="B8" s="276" t="s">
        <v>0</v>
      </c>
      <c r="C8" s="279" t="s">
        <v>40</v>
      </c>
      <c r="D8" s="282" t="s">
        <v>51</v>
      </c>
      <c r="E8" s="296" t="s">
        <v>6</v>
      </c>
      <c r="F8" s="298" t="s">
        <v>7</v>
      </c>
      <c r="G8" s="200"/>
      <c r="H8" s="197"/>
      <c r="I8" s="198"/>
      <c r="J8" s="198"/>
      <c r="K8" s="198"/>
      <c r="L8" s="198"/>
      <c r="M8" s="198"/>
      <c r="N8" s="199"/>
      <c r="O8" s="300" t="s">
        <v>14</v>
      </c>
      <c r="P8" s="293" t="s">
        <v>16</v>
      </c>
      <c r="Q8" s="262" t="s">
        <v>15</v>
      </c>
      <c r="R8" s="309"/>
      <c r="T8" s="59" t="s">
        <v>32</v>
      </c>
      <c r="U8" s="60"/>
      <c r="V8" s="108">
        <f>+V4</f>
        <v>897</v>
      </c>
      <c r="X8" s="235"/>
      <c r="Y8" s="236"/>
      <c r="Z8" s="236"/>
      <c r="AA8" s="156">
        <f>SUM(AA14)</f>
        <v>10768</v>
      </c>
      <c r="AB8" s="236"/>
      <c r="AC8" s="236"/>
      <c r="AD8" s="157">
        <f>SUM(AD14)</f>
        <v>19588.82</v>
      </c>
    </row>
    <row r="9" spans="1:30">
      <c r="A9" s="274"/>
      <c r="B9" s="277"/>
      <c r="C9" s="280"/>
      <c r="D9" s="283"/>
      <c r="E9" s="296"/>
      <c r="F9" s="298"/>
      <c r="G9" s="152" t="s">
        <v>57</v>
      </c>
      <c r="H9" s="102">
        <v>40959</v>
      </c>
      <c r="I9" s="99">
        <v>40987</v>
      </c>
      <c r="J9" s="99">
        <v>41015</v>
      </c>
      <c r="K9" s="99">
        <v>41047</v>
      </c>
      <c r="L9" s="99">
        <v>41078</v>
      </c>
      <c r="M9" s="99">
        <v>41108</v>
      </c>
      <c r="N9" s="101"/>
      <c r="O9" s="300"/>
      <c r="P9" s="294"/>
      <c r="Q9" s="262"/>
      <c r="R9" s="309"/>
      <c r="T9" s="256" t="str">
        <f>+AA9</f>
        <v>Cume Net Paid Copies</v>
      </c>
      <c r="U9" s="302" t="s">
        <v>38</v>
      </c>
      <c r="V9" s="313" t="s">
        <v>17</v>
      </c>
      <c r="W9" s="25"/>
      <c r="X9" s="316" t="s">
        <v>10</v>
      </c>
      <c r="Y9" s="302" t="s">
        <v>20</v>
      </c>
      <c r="Z9" s="302" t="s">
        <v>24</v>
      </c>
      <c r="AA9" s="302" t="s">
        <v>27</v>
      </c>
      <c r="AB9" s="302" t="s">
        <v>39</v>
      </c>
      <c r="AC9" s="302" t="s">
        <v>11</v>
      </c>
      <c r="AD9" s="305" t="s">
        <v>28</v>
      </c>
    </row>
    <row r="10" spans="1:30" ht="12.75" customHeight="1">
      <c r="A10" s="274"/>
      <c r="B10" s="277"/>
      <c r="C10" s="280"/>
      <c r="D10" s="283"/>
      <c r="E10" s="296"/>
      <c r="F10" s="298"/>
      <c r="G10" s="152"/>
      <c r="H10" s="194"/>
      <c r="I10" s="195"/>
      <c r="J10" s="195"/>
      <c r="K10" s="195"/>
      <c r="L10" s="195"/>
      <c r="M10" s="195"/>
      <c r="N10" s="196"/>
      <c r="O10" s="300"/>
      <c r="P10" s="294"/>
      <c r="Q10" s="262"/>
      <c r="R10" s="309"/>
      <c r="T10" s="311"/>
      <c r="U10" s="303"/>
      <c r="V10" s="314"/>
      <c r="W10" s="25"/>
      <c r="X10" s="317"/>
      <c r="Y10" s="303"/>
      <c r="Z10" s="303"/>
      <c r="AA10" s="303"/>
      <c r="AB10" s="303"/>
      <c r="AC10" s="303"/>
      <c r="AD10" s="306"/>
    </row>
    <row r="11" spans="1:30" ht="12.75" customHeight="1">
      <c r="A11" s="274"/>
      <c r="B11" s="277"/>
      <c r="C11" s="280"/>
      <c r="D11" s="283"/>
      <c r="E11" s="296"/>
      <c r="F11" s="298"/>
      <c r="G11" s="152" t="s">
        <v>42</v>
      </c>
      <c r="H11" s="103">
        <v>1.49</v>
      </c>
      <c r="I11" s="41">
        <v>1.49</v>
      </c>
      <c r="J11" s="41">
        <v>1.99</v>
      </c>
      <c r="K11" s="41">
        <v>1.99</v>
      </c>
      <c r="L11" s="41">
        <v>1.99</v>
      </c>
      <c r="M11" s="41">
        <v>1.99</v>
      </c>
      <c r="N11" s="42"/>
      <c r="O11" s="300"/>
      <c r="P11" s="294"/>
      <c r="Q11" s="262"/>
      <c r="R11" s="309"/>
      <c r="T11" s="311"/>
      <c r="U11" s="303"/>
      <c r="V11" s="314"/>
      <c r="W11" s="25"/>
      <c r="X11" s="317"/>
      <c r="Y11" s="303"/>
      <c r="Z11" s="303"/>
      <c r="AA11" s="303"/>
      <c r="AB11" s="303"/>
      <c r="AC11" s="303"/>
      <c r="AD11" s="306"/>
    </row>
    <row r="12" spans="1:30" ht="12.75" customHeight="1" thickBot="1">
      <c r="A12" s="275"/>
      <c r="B12" s="278"/>
      <c r="C12" s="281"/>
      <c r="D12" s="284"/>
      <c r="E12" s="297"/>
      <c r="F12" s="299"/>
      <c r="G12" s="155" t="s">
        <v>25</v>
      </c>
      <c r="H12" s="151">
        <v>12</v>
      </c>
      <c r="I12" s="104">
        <v>12</v>
      </c>
      <c r="J12" s="104">
        <v>12</v>
      </c>
      <c r="K12" s="104">
        <v>12</v>
      </c>
      <c r="L12" s="104">
        <v>12</v>
      </c>
      <c r="M12" s="104">
        <v>12</v>
      </c>
      <c r="N12" s="43"/>
      <c r="O12" s="301"/>
      <c r="P12" s="295"/>
      <c r="Q12" s="263"/>
      <c r="R12" s="310"/>
      <c r="T12" s="312"/>
      <c r="U12" s="304"/>
      <c r="V12" s="315"/>
      <c r="W12" s="25"/>
      <c r="X12" s="318"/>
      <c r="Y12" s="304"/>
      <c r="Z12" s="304"/>
      <c r="AA12" s="304"/>
      <c r="AB12" s="304"/>
      <c r="AC12" s="304"/>
      <c r="AD12" s="307"/>
    </row>
    <row r="13" spans="1:30" ht="12.75" customHeight="1">
      <c r="A13" s="31"/>
      <c r="B13" s="147"/>
      <c r="C13" s="201"/>
      <c r="D13" s="138"/>
      <c r="E13" s="68" t="s">
        <v>22</v>
      </c>
      <c r="F13" s="234"/>
      <c r="G13" s="221"/>
      <c r="H13" s="222"/>
      <c r="I13" s="222"/>
      <c r="J13" s="223"/>
      <c r="K13" s="223"/>
      <c r="L13" s="223"/>
      <c r="M13" s="223"/>
      <c r="N13" s="223"/>
      <c r="O13" s="224"/>
      <c r="P13" s="224"/>
      <c r="Q13" s="224"/>
      <c r="R13" s="225"/>
      <c r="T13" s="70" t="s">
        <v>19</v>
      </c>
      <c r="U13" s="71"/>
      <c r="V13" s="72"/>
      <c r="W13" s="69"/>
      <c r="X13" s="241"/>
      <c r="Y13" s="242"/>
      <c r="Z13" s="77" t="s">
        <v>22</v>
      </c>
      <c r="AA13" s="78" t="s">
        <v>19</v>
      </c>
      <c r="AB13" s="71"/>
      <c r="AC13" s="71"/>
      <c r="AD13" s="72"/>
    </row>
    <row r="14" spans="1:30" ht="12.75" customHeight="1">
      <c r="A14" s="146" t="s">
        <v>23</v>
      </c>
      <c r="B14" s="147"/>
      <c r="C14" s="180">
        <f>+'OTS SC B&amp;N'!C14</f>
        <v>6</v>
      </c>
      <c r="D14" s="139"/>
      <c r="E14" s="232">
        <f>ROUND(SUM(E15:E49)/$C14,0)</f>
        <v>1795</v>
      </c>
      <c r="F14" s="233">
        <f>ROUND(SUM(F15:F49)/$C14,0)</f>
        <v>374</v>
      </c>
      <c r="G14" s="142"/>
      <c r="H14" s="226"/>
      <c r="I14" s="227"/>
      <c r="J14" s="227"/>
      <c r="K14" s="227"/>
      <c r="L14" s="227"/>
      <c r="M14" s="227"/>
      <c r="N14" s="227"/>
      <c r="O14" s="227"/>
      <c r="P14" s="227"/>
      <c r="Q14" s="227"/>
      <c r="R14" s="228"/>
      <c r="T14" s="82">
        <f>SUM(T15:T49)</f>
        <v>10768</v>
      </c>
      <c r="U14" s="239"/>
      <c r="V14" s="81">
        <f>SUM(V15:V49)</f>
        <v>897.33333333333337</v>
      </c>
      <c r="W14" s="20"/>
      <c r="X14" s="235"/>
      <c r="Y14" s="236"/>
      <c r="Z14" s="91">
        <f>ROUND(SUM(Z15:Z49)/$C14,4)</f>
        <v>1.8232999999999999</v>
      </c>
      <c r="AA14" s="83">
        <f>SUM(AA15:AA49)</f>
        <v>10768</v>
      </c>
      <c r="AB14" s="84">
        <f>SUM(AB15:AB49)</f>
        <v>19618.82</v>
      </c>
      <c r="AC14" s="84">
        <f>SUM(AC15:AC49)</f>
        <v>-30</v>
      </c>
      <c r="AD14" s="92">
        <f>SUM(AD15:AD49)</f>
        <v>19588.82</v>
      </c>
    </row>
    <row r="15" spans="1:30" ht="5.0999999999999996" customHeight="1" thickBot="1">
      <c r="A15" s="181"/>
      <c r="B15" s="182"/>
      <c r="C15" s="183"/>
      <c r="D15" s="139"/>
      <c r="E15" s="85"/>
      <c r="F15" s="86"/>
      <c r="G15" s="142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30"/>
      <c r="T15" s="88"/>
      <c r="U15" s="240"/>
      <c r="V15" s="87"/>
      <c r="W15" s="20"/>
      <c r="X15" s="214"/>
      <c r="Y15" s="215"/>
      <c r="Z15" s="93"/>
      <c r="AA15" s="89"/>
      <c r="AB15" s="90"/>
      <c r="AC15" s="90"/>
      <c r="AD15" s="94"/>
    </row>
    <row r="16" spans="1:30" ht="12.75" customHeight="1">
      <c r="A16" s="148">
        <f>+'OTS SC B&amp;N'!A16</f>
        <v>621</v>
      </c>
      <c r="B16" s="166">
        <f>+'OTS SC B&amp;N'!B16</f>
        <v>40923</v>
      </c>
      <c r="C16" s="98">
        <f>+'OTS SC B&amp;N'!C16</f>
        <v>40891</v>
      </c>
      <c r="D16" s="160">
        <f>+'OTS SC B&amp;N'!D16</f>
        <v>1</v>
      </c>
      <c r="E16" s="62">
        <f t="shared" ref="E16:E48" si="0">IF($D16=1,R16,0)</f>
        <v>1652</v>
      </c>
      <c r="F16" s="63">
        <f t="shared" ref="F16:F48" si="1">IF($D16&lt;&gt;1,R16,0)</f>
        <v>0</v>
      </c>
      <c r="G16" s="142"/>
      <c r="H16" s="64">
        <v>1652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4">
        <v>0</v>
      </c>
      <c r="P16" s="65">
        <v>0</v>
      </c>
      <c r="Q16" s="129">
        <v>0</v>
      </c>
      <c r="R16" s="131">
        <f>SUM(H16:Q16)</f>
        <v>1652</v>
      </c>
      <c r="T16" s="66">
        <f>+E16</f>
        <v>1652</v>
      </c>
      <c r="U16" s="65">
        <v>12</v>
      </c>
      <c r="V16" s="67">
        <f t="shared" ref="V16:V48" si="2">IF(Z16&gt;0,+T16/U16,0)</f>
        <v>137.66666666666666</v>
      </c>
      <c r="X16" s="73">
        <v>1.49</v>
      </c>
      <c r="Y16" s="110">
        <f>+U16</f>
        <v>12</v>
      </c>
      <c r="Z16" s="74">
        <f t="shared" ref="Z16:Z48" si="3">IF(R16&gt;0,ROUND(+X16*12/Y16,4),0)</f>
        <v>1.49</v>
      </c>
      <c r="AA16" s="111">
        <f>+E16</f>
        <v>1652</v>
      </c>
      <c r="AB16" s="112">
        <f t="shared" ref="AB16:AB48" si="4">+AA16*Z16*D16</f>
        <v>2461.48</v>
      </c>
      <c r="AC16" s="75">
        <v>0</v>
      </c>
      <c r="AD16" s="76">
        <f>+AB16+AC16</f>
        <v>2461.48</v>
      </c>
    </row>
    <row r="17" spans="1:30" ht="12.75" customHeight="1">
      <c r="A17" s="148">
        <f>+'OTS SC B&amp;N'!A17</f>
        <v>622</v>
      </c>
      <c r="B17" s="166">
        <f>+'OTS SC B&amp;N'!B17</f>
        <v>40953</v>
      </c>
      <c r="C17" s="98">
        <f>+'OTS SC B&amp;N'!C17</f>
        <v>40926</v>
      </c>
      <c r="D17" s="160">
        <f>+'OTS SC B&amp;N'!D17</f>
        <v>1</v>
      </c>
      <c r="E17" s="55">
        <f t="shared" si="0"/>
        <v>1967</v>
      </c>
      <c r="F17" s="56">
        <f t="shared" si="1"/>
        <v>0</v>
      </c>
      <c r="G17" s="142"/>
      <c r="H17" s="64">
        <v>0</v>
      </c>
      <c r="I17" s="65">
        <v>1967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37">
        <v>0</v>
      </c>
      <c r="P17" s="38">
        <v>0</v>
      </c>
      <c r="Q17" s="50">
        <v>0</v>
      </c>
      <c r="R17" s="132">
        <f t="shared" ref="R17:R48" si="5">SUM(H17:Q17)</f>
        <v>1967</v>
      </c>
      <c r="S17" s="20"/>
      <c r="T17" s="26">
        <f t="shared" ref="T17:T48" si="6">+E17</f>
        <v>1967</v>
      </c>
      <c r="U17" s="38">
        <v>12</v>
      </c>
      <c r="V17" s="27">
        <f t="shared" si="2"/>
        <v>163.91666666666666</v>
      </c>
      <c r="X17" s="40">
        <v>1.49</v>
      </c>
      <c r="Y17" s="113">
        <f t="shared" ref="Y17:Y48" si="7">+U17</f>
        <v>12</v>
      </c>
      <c r="Z17" s="35">
        <f t="shared" si="3"/>
        <v>1.49</v>
      </c>
      <c r="AA17" s="114">
        <f t="shared" ref="AA17:AA48" si="8">+E17</f>
        <v>1967</v>
      </c>
      <c r="AB17" s="115">
        <f t="shared" si="4"/>
        <v>2930.83</v>
      </c>
      <c r="AC17" s="41">
        <v>0</v>
      </c>
      <c r="AD17" s="32">
        <f t="shared" ref="AD17:AD48" si="9">+AB17+AC17</f>
        <v>2930.83</v>
      </c>
    </row>
    <row r="18" spans="1:30" ht="12.75" customHeight="1">
      <c r="A18" s="148">
        <f>+'OTS SC B&amp;N'!A18</f>
        <v>623</v>
      </c>
      <c r="B18" s="166">
        <f>+'OTS SC B&amp;N'!B18</f>
        <v>40983</v>
      </c>
      <c r="C18" s="98">
        <f>+'OTS SC B&amp;N'!C18</f>
        <v>40954</v>
      </c>
      <c r="D18" s="160">
        <f>+'OTS SC B&amp;N'!D18</f>
        <v>1</v>
      </c>
      <c r="E18" s="55">
        <f t="shared" si="0"/>
        <v>2097</v>
      </c>
      <c r="F18" s="56">
        <f t="shared" si="1"/>
        <v>0</v>
      </c>
      <c r="G18" s="142"/>
      <c r="H18" s="64">
        <v>0</v>
      </c>
      <c r="I18" s="65">
        <v>0</v>
      </c>
      <c r="J18" s="65">
        <v>2097</v>
      </c>
      <c r="K18" s="65">
        <v>0</v>
      </c>
      <c r="L18" s="65">
        <v>0</v>
      </c>
      <c r="M18" s="65">
        <v>0</v>
      </c>
      <c r="N18" s="65">
        <v>0</v>
      </c>
      <c r="O18" s="37">
        <v>0</v>
      </c>
      <c r="P18" s="38">
        <v>0</v>
      </c>
      <c r="Q18" s="50">
        <v>0</v>
      </c>
      <c r="R18" s="132">
        <f t="shared" si="5"/>
        <v>2097</v>
      </c>
      <c r="S18" s="20"/>
      <c r="T18" s="26">
        <f t="shared" si="6"/>
        <v>2097</v>
      </c>
      <c r="U18" s="38">
        <v>12</v>
      </c>
      <c r="V18" s="27">
        <f t="shared" si="2"/>
        <v>174.75</v>
      </c>
      <c r="X18" s="40">
        <v>1.99</v>
      </c>
      <c r="Y18" s="113">
        <f t="shared" si="7"/>
        <v>12</v>
      </c>
      <c r="Z18" s="35">
        <f t="shared" si="3"/>
        <v>1.99</v>
      </c>
      <c r="AA18" s="114">
        <f t="shared" si="8"/>
        <v>2097</v>
      </c>
      <c r="AB18" s="115">
        <f t="shared" si="4"/>
        <v>4173.03</v>
      </c>
      <c r="AC18" s="41">
        <v>-30</v>
      </c>
      <c r="AD18" s="32">
        <f t="shared" si="9"/>
        <v>4143.03</v>
      </c>
    </row>
    <row r="19" spans="1:30" ht="12.75" customHeight="1">
      <c r="A19" s="148">
        <f>+'OTS SC B&amp;N'!A19</f>
        <v>624</v>
      </c>
      <c r="B19" s="166">
        <f>+'OTS SC B&amp;N'!B19</f>
        <v>41013</v>
      </c>
      <c r="C19" s="98">
        <f>+'OTS SC B&amp;N'!C19</f>
        <v>40989</v>
      </c>
      <c r="D19" s="160">
        <f>+'OTS SC B&amp;N'!D19</f>
        <v>0</v>
      </c>
      <c r="E19" s="55">
        <f t="shared" si="0"/>
        <v>0</v>
      </c>
      <c r="F19" s="56">
        <f t="shared" si="1"/>
        <v>2241</v>
      </c>
      <c r="G19" s="142"/>
      <c r="H19" s="64">
        <v>0</v>
      </c>
      <c r="I19" s="65">
        <v>0</v>
      </c>
      <c r="J19" s="65">
        <v>0</v>
      </c>
      <c r="K19" s="65">
        <v>2241</v>
      </c>
      <c r="L19" s="65">
        <v>0</v>
      </c>
      <c r="M19" s="65">
        <v>0</v>
      </c>
      <c r="N19" s="65">
        <v>0</v>
      </c>
      <c r="O19" s="37">
        <v>0</v>
      </c>
      <c r="P19" s="38">
        <v>0</v>
      </c>
      <c r="Q19" s="50">
        <v>0</v>
      </c>
      <c r="R19" s="132">
        <f t="shared" si="5"/>
        <v>2241</v>
      </c>
      <c r="T19" s="26">
        <f t="shared" si="6"/>
        <v>0</v>
      </c>
      <c r="U19" s="38">
        <v>12</v>
      </c>
      <c r="V19" s="27">
        <f t="shared" si="2"/>
        <v>0</v>
      </c>
      <c r="X19" s="40">
        <v>1.99</v>
      </c>
      <c r="Y19" s="113">
        <f t="shared" si="7"/>
        <v>12</v>
      </c>
      <c r="Z19" s="35">
        <f t="shared" si="3"/>
        <v>1.99</v>
      </c>
      <c r="AA19" s="114">
        <f t="shared" si="8"/>
        <v>0</v>
      </c>
      <c r="AB19" s="115">
        <f t="shared" si="4"/>
        <v>0</v>
      </c>
      <c r="AC19" s="41">
        <v>0</v>
      </c>
      <c r="AD19" s="32">
        <f t="shared" si="9"/>
        <v>0</v>
      </c>
    </row>
    <row r="20" spans="1:30">
      <c r="A20" s="148">
        <f>+'OTS SC B&amp;N'!A20</f>
        <v>625</v>
      </c>
      <c r="B20" s="166">
        <f>+'OTS SC B&amp;N'!B20</f>
        <v>41043</v>
      </c>
      <c r="C20" s="98">
        <f>+'OTS SC B&amp;N'!C20</f>
        <v>41017</v>
      </c>
      <c r="D20" s="160">
        <f>+'OTS SC B&amp;N'!D20</f>
        <v>1</v>
      </c>
      <c r="E20" s="55">
        <f t="shared" si="0"/>
        <v>2354</v>
      </c>
      <c r="F20" s="56">
        <f t="shared" si="1"/>
        <v>0</v>
      </c>
      <c r="G20" s="142"/>
      <c r="H20" s="64">
        <v>0</v>
      </c>
      <c r="I20" s="65">
        <v>0</v>
      </c>
      <c r="J20" s="65">
        <v>0</v>
      </c>
      <c r="K20" s="65">
        <v>0</v>
      </c>
      <c r="L20" s="65">
        <v>2354</v>
      </c>
      <c r="M20" s="65">
        <v>0</v>
      </c>
      <c r="N20" s="65">
        <v>0</v>
      </c>
      <c r="O20" s="37">
        <v>0</v>
      </c>
      <c r="P20" s="38">
        <v>0</v>
      </c>
      <c r="Q20" s="50">
        <v>0</v>
      </c>
      <c r="R20" s="132">
        <f t="shared" si="5"/>
        <v>2354</v>
      </c>
      <c r="T20" s="26">
        <f t="shared" si="6"/>
        <v>2354</v>
      </c>
      <c r="U20" s="38">
        <v>12</v>
      </c>
      <c r="V20" s="27">
        <f t="shared" si="2"/>
        <v>196.16666666666666</v>
      </c>
      <c r="X20" s="40">
        <v>1.99</v>
      </c>
      <c r="Y20" s="113">
        <f t="shared" si="7"/>
        <v>12</v>
      </c>
      <c r="Z20" s="35">
        <f t="shared" si="3"/>
        <v>1.99</v>
      </c>
      <c r="AA20" s="114">
        <f t="shared" si="8"/>
        <v>2354</v>
      </c>
      <c r="AB20" s="115">
        <f t="shared" si="4"/>
        <v>4684.46</v>
      </c>
      <c r="AC20" s="41">
        <v>0</v>
      </c>
      <c r="AD20" s="32">
        <f t="shared" si="9"/>
        <v>4684.46</v>
      </c>
    </row>
    <row r="21" spans="1:30">
      <c r="A21" s="148">
        <f>+'OTS SC B&amp;N'!A21</f>
        <v>626</v>
      </c>
      <c r="B21" s="166">
        <f>+'OTS SC B&amp;N'!B21</f>
        <v>41073</v>
      </c>
      <c r="C21" s="98">
        <f>+'OTS SC B&amp;N'!C21</f>
        <v>41045</v>
      </c>
      <c r="D21" s="160">
        <f>+'OTS SC B&amp;N'!D21</f>
        <v>1</v>
      </c>
      <c r="E21" s="55">
        <f t="shared" si="0"/>
        <v>2698</v>
      </c>
      <c r="F21" s="56">
        <f t="shared" si="1"/>
        <v>0</v>
      </c>
      <c r="G21" s="142"/>
      <c r="H21" s="64">
        <v>0</v>
      </c>
      <c r="I21" s="65">
        <v>0</v>
      </c>
      <c r="J21" s="65">
        <v>0</v>
      </c>
      <c r="K21" s="65">
        <v>0</v>
      </c>
      <c r="L21" s="65">
        <v>0</v>
      </c>
      <c r="M21" s="65">
        <v>2698</v>
      </c>
      <c r="N21" s="65">
        <v>0</v>
      </c>
      <c r="O21" s="37">
        <v>0</v>
      </c>
      <c r="P21" s="38">
        <v>0</v>
      </c>
      <c r="Q21" s="50">
        <v>0</v>
      </c>
      <c r="R21" s="132">
        <f t="shared" si="5"/>
        <v>2698</v>
      </c>
      <c r="T21" s="26">
        <f t="shared" si="6"/>
        <v>2698</v>
      </c>
      <c r="U21" s="38">
        <v>12</v>
      </c>
      <c r="V21" s="27">
        <f t="shared" si="2"/>
        <v>224.83333333333334</v>
      </c>
      <c r="X21" s="40">
        <v>1.99</v>
      </c>
      <c r="Y21" s="113">
        <f t="shared" si="7"/>
        <v>12</v>
      </c>
      <c r="Z21" s="35">
        <f t="shared" si="3"/>
        <v>1.99</v>
      </c>
      <c r="AA21" s="114">
        <f t="shared" si="8"/>
        <v>2698</v>
      </c>
      <c r="AB21" s="115">
        <f t="shared" si="4"/>
        <v>5369.0199999999995</v>
      </c>
      <c r="AC21" s="41">
        <v>0</v>
      </c>
      <c r="AD21" s="32">
        <f t="shared" si="9"/>
        <v>5369.0199999999995</v>
      </c>
    </row>
    <row r="22" spans="1:30">
      <c r="A22" s="148">
        <f>+'OTS SC B&amp;N'!A22</f>
        <v>0</v>
      </c>
      <c r="B22" s="167">
        <f>+'OTS SC B&amp;N'!B22</f>
        <v>0</v>
      </c>
      <c r="C22" s="98">
        <f>+'OTS SC B&amp;N'!C22</f>
        <v>0</v>
      </c>
      <c r="D22" s="160">
        <f>+'OTS SC B&amp;N'!D22</f>
        <v>0</v>
      </c>
      <c r="E22" s="55">
        <f t="shared" si="0"/>
        <v>0</v>
      </c>
      <c r="F22" s="56">
        <f t="shared" si="1"/>
        <v>0</v>
      </c>
      <c r="G22" s="142"/>
      <c r="H22" s="64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37">
        <v>0</v>
      </c>
      <c r="P22" s="38">
        <v>0</v>
      </c>
      <c r="Q22" s="50">
        <v>0</v>
      </c>
      <c r="R22" s="132">
        <f t="shared" si="5"/>
        <v>0</v>
      </c>
      <c r="T22" s="26">
        <f t="shared" si="6"/>
        <v>0</v>
      </c>
      <c r="U22" s="38">
        <v>0</v>
      </c>
      <c r="V22" s="27">
        <f t="shared" si="2"/>
        <v>0</v>
      </c>
      <c r="X22" s="40">
        <v>0</v>
      </c>
      <c r="Y22" s="113">
        <f t="shared" si="7"/>
        <v>0</v>
      </c>
      <c r="Z22" s="35">
        <f t="shared" si="3"/>
        <v>0</v>
      </c>
      <c r="AA22" s="114">
        <f t="shared" si="8"/>
        <v>0</v>
      </c>
      <c r="AB22" s="115">
        <f t="shared" si="4"/>
        <v>0</v>
      </c>
      <c r="AC22" s="41">
        <v>0</v>
      </c>
      <c r="AD22" s="32">
        <f t="shared" si="9"/>
        <v>0</v>
      </c>
    </row>
    <row r="23" spans="1:30">
      <c r="A23" s="148">
        <f>+'OTS SC B&amp;N'!A23</f>
        <v>0</v>
      </c>
      <c r="B23" s="167">
        <f>+'OTS SC B&amp;N'!B23</f>
        <v>0</v>
      </c>
      <c r="C23" s="98">
        <f>+'OTS SC B&amp;N'!C23</f>
        <v>0</v>
      </c>
      <c r="D23" s="160">
        <f>+'OTS SC B&amp;N'!D23</f>
        <v>0</v>
      </c>
      <c r="E23" s="55">
        <f t="shared" si="0"/>
        <v>0</v>
      </c>
      <c r="F23" s="56">
        <f t="shared" si="1"/>
        <v>0</v>
      </c>
      <c r="G23" s="142"/>
      <c r="H23" s="64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37">
        <v>0</v>
      </c>
      <c r="P23" s="38">
        <v>0</v>
      </c>
      <c r="Q23" s="50">
        <v>0</v>
      </c>
      <c r="R23" s="132">
        <f t="shared" si="5"/>
        <v>0</v>
      </c>
      <c r="T23" s="26">
        <f t="shared" si="6"/>
        <v>0</v>
      </c>
      <c r="U23" s="38">
        <v>0</v>
      </c>
      <c r="V23" s="27">
        <f t="shared" si="2"/>
        <v>0</v>
      </c>
      <c r="X23" s="40">
        <v>0</v>
      </c>
      <c r="Y23" s="113">
        <f t="shared" si="7"/>
        <v>0</v>
      </c>
      <c r="Z23" s="35">
        <f t="shared" si="3"/>
        <v>0</v>
      </c>
      <c r="AA23" s="114">
        <f t="shared" si="8"/>
        <v>0</v>
      </c>
      <c r="AB23" s="115">
        <f t="shared" si="4"/>
        <v>0</v>
      </c>
      <c r="AC23" s="41">
        <v>0</v>
      </c>
      <c r="AD23" s="32">
        <f t="shared" si="9"/>
        <v>0</v>
      </c>
    </row>
    <row r="24" spans="1:30">
      <c r="A24" s="148">
        <f>+'OTS SC B&amp;N'!A24</f>
        <v>0</v>
      </c>
      <c r="B24" s="167">
        <f>+'OTS SC B&amp;N'!B24</f>
        <v>0</v>
      </c>
      <c r="C24" s="98">
        <f>+'OTS SC B&amp;N'!C24</f>
        <v>0</v>
      </c>
      <c r="D24" s="160">
        <f>+'OTS SC B&amp;N'!D24</f>
        <v>0</v>
      </c>
      <c r="E24" s="55">
        <f t="shared" si="0"/>
        <v>0</v>
      </c>
      <c r="F24" s="56">
        <f t="shared" si="1"/>
        <v>0</v>
      </c>
      <c r="G24" s="142"/>
      <c r="H24" s="64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37">
        <v>0</v>
      </c>
      <c r="P24" s="38">
        <v>0</v>
      </c>
      <c r="Q24" s="50">
        <v>0</v>
      </c>
      <c r="R24" s="132">
        <f t="shared" si="5"/>
        <v>0</v>
      </c>
      <c r="T24" s="26">
        <f t="shared" si="6"/>
        <v>0</v>
      </c>
      <c r="U24" s="38">
        <v>0</v>
      </c>
      <c r="V24" s="27">
        <f t="shared" si="2"/>
        <v>0</v>
      </c>
      <c r="X24" s="40">
        <v>0</v>
      </c>
      <c r="Y24" s="113">
        <f t="shared" si="7"/>
        <v>0</v>
      </c>
      <c r="Z24" s="35">
        <f t="shared" si="3"/>
        <v>0</v>
      </c>
      <c r="AA24" s="114">
        <f t="shared" si="8"/>
        <v>0</v>
      </c>
      <c r="AB24" s="115">
        <f t="shared" si="4"/>
        <v>0</v>
      </c>
      <c r="AC24" s="41">
        <v>0</v>
      </c>
      <c r="AD24" s="32">
        <f t="shared" si="9"/>
        <v>0</v>
      </c>
    </row>
    <row r="25" spans="1:30">
      <c r="A25" s="148">
        <f>+'OTS SC B&amp;N'!A25</f>
        <v>0</v>
      </c>
      <c r="B25" s="167">
        <f>+'OTS SC B&amp;N'!B25</f>
        <v>0</v>
      </c>
      <c r="C25" s="98">
        <f>+'OTS SC B&amp;N'!C25</f>
        <v>0</v>
      </c>
      <c r="D25" s="160">
        <f>+'OTS SC B&amp;N'!D25</f>
        <v>0</v>
      </c>
      <c r="E25" s="55">
        <f t="shared" si="0"/>
        <v>0</v>
      </c>
      <c r="F25" s="56">
        <f t="shared" si="1"/>
        <v>0</v>
      </c>
      <c r="G25" s="142"/>
      <c r="H25" s="64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37">
        <v>0</v>
      </c>
      <c r="P25" s="38">
        <v>0</v>
      </c>
      <c r="Q25" s="50">
        <v>0</v>
      </c>
      <c r="R25" s="132">
        <f t="shared" si="5"/>
        <v>0</v>
      </c>
      <c r="T25" s="26">
        <f t="shared" si="6"/>
        <v>0</v>
      </c>
      <c r="U25" s="38">
        <v>0</v>
      </c>
      <c r="V25" s="27">
        <f t="shared" si="2"/>
        <v>0</v>
      </c>
      <c r="X25" s="40">
        <v>0</v>
      </c>
      <c r="Y25" s="113">
        <f t="shared" si="7"/>
        <v>0</v>
      </c>
      <c r="Z25" s="35">
        <f t="shared" si="3"/>
        <v>0</v>
      </c>
      <c r="AA25" s="114">
        <f t="shared" si="8"/>
        <v>0</v>
      </c>
      <c r="AB25" s="115">
        <f t="shared" si="4"/>
        <v>0</v>
      </c>
      <c r="AC25" s="41">
        <v>0</v>
      </c>
      <c r="AD25" s="32">
        <f t="shared" si="9"/>
        <v>0</v>
      </c>
    </row>
    <row r="26" spans="1:30">
      <c r="A26" s="148">
        <f>+'OTS SC B&amp;N'!A26</f>
        <v>0</v>
      </c>
      <c r="B26" s="167">
        <f>+'OTS SC B&amp;N'!B26</f>
        <v>0</v>
      </c>
      <c r="C26" s="98">
        <f>+'OTS SC B&amp;N'!C26</f>
        <v>0</v>
      </c>
      <c r="D26" s="160">
        <f>+'OTS SC B&amp;N'!D26</f>
        <v>0</v>
      </c>
      <c r="E26" s="55">
        <f t="shared" si="0"/>
        <v>0</v>
      </c>
      <c r="F26" s="56">
        <f t="shared" si="1"/>
        <v>0</v>
      </c>
      <c r="G26" s="142"/>
      <c r="H26" s="64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37">
        <v>0</v>
      </c>
      <c r="P26" s="38">
        <v>0</v>
      </c>
      <c r="Q26" s="50">
        <v>0</v>
      </c>
      <c r="R26" s="132">
        <f t="shared" si="5"/>
        <v>0</v>
      </c>
      <c r="T26" s="26">
        <f t="shared" si="6"/>
        <v>0</v>
      </c>
      <c r="U26" s="38">
        <v>0</v>
      </c>
      <c r="V26" s="27">
        <f t="shared" si="2"/>
        <v>0</v>
      </c>
      <c r="X26" s="40">
        <v>0</v>
      </c>
      <c r="Y26" s="113">
        <f t="shared" si="7"/>
        <v>0</v>
      </c>
      <c r="Z26" s="35">
        <f t="shared" si="3"/>
        <v>0</v>
      </c>
      <c r="AA26" s="114">
        <f t="shared" si="8"/>
        <v>0</v>
      </c>
      <c r="AB26" s="115">
        <f t="shared" si="4"/>
        <v>0</v>
      </c>
      <c r="AC26" s="41">
        <v>0</v>
      </c>
      <c r="AD26" s="32">
        <f t="shared" si="9"/>
        <v>0</v>
      </c>
    </row>
    <row r="27" spans="1:30">
      <c r="A27" s="148">
        <f>+'OTS SC B&amp;N'!A27</f>
        <v>0</v>
      </c>
      <c r="B27" s="167">
        <f>+'OTS SC B&amp;N'!B27</f>
        <v>0</v>
      </c>
      <c r="C27" s="98">
        <f>+'OTS SC B&amp;N'!C27</f>
        <v>0</v>
      </c>
      <c r="D27" s="160">
        <f>+'OTS SC B&amp;N'!D27</f>
        <v>0</v>
      </c>
      <c r="E27" s="55">
        <f t="shared" si="0"/>
        <v>0</v>
      </c>
      <c r="F27" s="56">
        <f t="shared" si="1"/>
        <v>0</v>
      </c>
      <c r="G27" s="142"/>
      <c r="H27" s="64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37">
        <v>0</v>
      </c>
      <c r="P27" s="38">
        <v>0</v>
      </c>
      <c r="Q27" s="50">
        <v>0</v>
      </c>
      <c r="R27" s="132">
        <f t="shared" si="5"/>
        <v>0</v>
      </c>
      <c r="T27" s="26">
        <f t="shared" si="6"/>
        <v>0</v>
      </c>
      <c r="U27" s="38">
        <v>0</v>
      </c>
      <c r="V27" s="27">
        <f t="shared" si="2"/>
        <v>0</v>
      </c>
      <c r="X27" s="40">
        <v>0</v>
      </c>
      <c r="Y27" s="113">
        <f t="shared" si="7"/>
        <v>0</v>
      </c>
      <c r="Z27" s="35">
        <f t="shared" si="3"/>
        <v>0</v>
      </c>
      <c r="AA27" s="114">
        <f t="shared" si="8"/>
        <v>0</v>
      </c>
      <c r="AB27" s="115">
        <f t="shared" si="4"/>
        <v>0</v>
      </c>
      <c r="AC27" s="41">
        <v>0</v>
      </c>
      <c r="AD27" s="32">
        <f t="shared" si="9"/>
        <v>0</v>
      </c>
    </row>
    <row r="28" spans="1:30">
      <c r="A28" s="148">
        <f>+'OTS SC B&amp;N'!A28</f>
        <v>0</v>
      </c>
      <c r="B28" s="167">
        <f>+'OTS SC B&amp;N'!B28</f>
        <v>0</v>
      </c>
      <c r="C28" s="98">
        <f>+'OTS SC B&amp;N'!C28</f>
        <v>0</v>
      </c>
      <c r="D28" s="160">
        <f>+'OTS SC B&amp;N'!D28</f>
        <v>0</v>
      </c>
      <c r="E28" s="55">
        <f t="shared" si="0"/>
        <v>0</v>
      </c>
      <c r="F28" s="56">
        <f t="shared" si="1"/>
        <v>0</v>
      </c>
      <c r="G28" s="142"/>
      <c r="H28" s="64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37">
        <v>0</v>
      </c>
      <c r="P28" s="38">
        <v>0</v>
      </c>
      <c r="Q28" s="50">
        <v>0</v>
      </c>
      <c r="R28" s="132">
        <f t="shared" si="5"/>
        <v>0</v>
      </c>
      <c r="T28" s="26">
        <f t="shared" si="6"/>
        <v>0</v>
      </c>
      <c r="U28" s="38">
        <v>0</v>
      </c>
      <c r="V28" s="27">
        <f t="shared" si="2"/>
        <v>0</v>
      </c>
      <c r="X28" s="40">
        <v>0</v>
      </c>
      <c r="Y28" s="113">
        <f t="shared" si="7"/>
        <v>0</v>
      </c>
      <c r="Z28" s="35">
        <f t="shared" si="3"/>
        <v>0</v>
      </c>
      <c r="AA28" s="114">
        <f t="shared" si="8"/>
        <v>0</v>
      </c>
      <c r="AB28" s="115">
        <f t="shared" si="4"/>
        <v>0</v>
      </c>
      <c r="AC28" s="41">
        <v>0</v>
      </c>
      <c r="AD28" s="32">
        <f t="shared" si="9"/>
        <v>0</v>
      </c>
    </row>
    <row r="29" spans="1:30">
      <c r="A29" s="148">
        <f>+'OTS SC B&amp;N'!A29</f>
        <v>0</v>
      </c>
      <c r="B29" s="167">
        <f>+'OTS SC B&amp;N'!B29</f>
        <v>0</v>
      </c>
      <c r="C29" s="98">
        <f>+'OTS SC B&amp;N'!C29</f>
        <v>0</v>
      </c>
      <c r="D29" s="160">
        <f>+'OTS SC B&amp;N'!D29</f>
        <v>0</v>
      </c>
      <c r="E29" s="55">
        <f t="shared" si="0"/>
        <v>0</v>
      </c>
      <c r="F29" s="56">
        <f t="shared" si="1"/>
        <v>0</v>
      </c>
      <c r="G29" s="142"/>
      <c r="H29" s="64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37">
        <v>0</v>
      </c>
      <c r="P29" s="38">
        <v>0</v>
      </c>
      <c r="Q29" s="50">
        <v>0</v>
      </c>
      <c r="R29" s="132">
        <f t="shared" si="5"/>
        <v>0</v>
      </c>
      <c r="T29" s="26">
        <f t="shared" si="6"/>
        <v>0</v>
      </c>
      <c r="U29" s="38">
        <v>0</v>
      </c>
      <c r="V29" s="27">
        <f t="shared" si="2"/>
        <v>0</v>
      </c>
      <c r="X29" s="40">
        <v>0</v>
      </c>
      <c r="Y29" s="113">
        <f t="shared" si="7"/>
        <v>0</v>
      </c>
      <c r="Z29" s="35">
        <f t="shared" si="3"/>
        <v>0</v>
      </c>
      <c r="AA29" s="114">
        <f t="shared" si="8"/>
        <v>0</v>
      </c>
      <c r="AB29" s="115">
        <f t="shared" si="4"/>
        <v>0</v>
      </c>
      <c r="AC29" s="41">
        <v>0</v>
      </c>
      <c r="AD29" s="32">
        <f t="shared" si="9"/>
        <v>0</v>
      </c>
    </row>
    <row r="30" spans="1:30">
      <c r="A30" s="148">
        <f>+'OTS SC B&amp;N'!A30</f>
        <v>0</v>
      </c>
      <c r="B30" s="167">
        <f>+'OTS SC B&amp;N'!B30</f>
        <v>0</v>
      </c>
      <c r="C30" s="98">
        <f>+'OTS SC B&amp;N'!C30</f>
        <v>0</v>
      </c>
      <c r="D30" s="160">
        <f>+'OTS SC B&amp;N'!D30</f>
        <v>0</v>
      </c>
      <c r="E30" s="55">
        <f t="shared" si="0"/>
        <v>0</v>
      </c>
      <c r="F30" s="56">
        <f t="shared" si="1"/>
        <v>0</v>
      </c>
      <c r="G30" s="142"/>
      <c r="H30" s="64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37">
        <v>0</v>
      </c>
      <c r="P30" s="38">
        <v>0</v>
      </c>
      <c r="Q30" s="50">
        <v>0</v>
      </c>
      <c r="R30" s="132">
        <f t="shared" si="5"/>
        <v>0</v>
      </c>
      <c r="T30" s="26">
        <f t="shared" si="6"/>
        <v>0</v>
      </c>
      <c r="U30" s="38">
        <v>0</v>
      </c>
      <c r="V30" s="27">
        <f t="shared" si="2"/>
        <v>0</v>
      </c>
      <c r="X30" s="40">
        <v>0</v>
      </c>
      <c r="Y30" s="113">
        <f t="shared" si="7"/>
        <v>0</v>
      </c>
      <c r="Z30" s="35">
        <f t="shared" si="3"/>
        <v>0</v>
      </c>
      <c r="AA30" s="114">
        <f t="shared" si="8"/>
        <v>0</v>
      </c>
      <c r="AB30" s="115">
        <f t="shared" si="4"/>
        <v>0</v>
      </c>
      <c r="AC30" s="41">
        <v>0</v>
      </c>
      <c r="AD30" s="32">
        <f t="shared" si="9"/>
        <v>0</v>
      </c>
    </row>
    <row r="31" spans="1:30">
      <c r="A31" s="148">
        <f>+'OTS SC B&amp;N'!A31</f>
        <v>0</v>
      </c>
      <c r="B31" s="167">
        <f>+'OTS SC B&amp;N'!B31</f>
        <v>0</v>
      </c>
      <c r="C31" s="98">
        <f>+'OTS SC B&amp;N'!C31</f>
        <v>0</v>
      </c>
      <c r="D31" s="160">
        <f>+'OTS SC B&amp;N'!D31</f>
        <v>0</v>
      </c>
      <c r="E31" s="55">
        <f t="shared" si="0"/>
        <v>0</v>
      </c>
      <c r="F31" s="56">
        <f t="shared" si="1"/>
        <v>0</v>
      </c>
      <c r="G31" s="142"/>
      <c r="H31" s="64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37">
        <v>0</v>
      </c>
      <c r="P31" s="38">
        <v>0</v>
      </c>
      <c r="Q31" s="50">
        <v>0</v>
      </c>
      <c r="R31" s="132">
        <f t="shared" si="5"/>
        <v>0</v>
      </c>
      <c r="T31" s="26">
        <f t="shared" si="6"/>
        <v>0</v>
      </c>
      <c r="U31" s="38">
        <v>0</v>
      </c>
      <c r="V31" s="27">
        <f t="shared" si="2"/>
        <v>0</v>
      </c>
      <c r="X31" s="40">
        <v>0</v>
      </c>
      <c r="Y31" s="113">
        <f t="shared" si="7"/>
        <v>0</v>
      </c>
      <c r="Z31" s="35">
        <f t="shared" si="3"/>
        <v>0</v>
      </c>
      <c r="AA31" s="114">
        <f t="shared" si="8"/>
        <v>0</v>
      </c>
      <c r="AB31" s="115">
        <f t="shared" si="4"/>
        <v>0</v>
      </c>
      <c r="AC31" s="41">
        <v>0</v>
      </c>
      <c r="AD31" s="32">
        <f t="shared" si="9"/>
        <v>0</v>
      </c>
    </row>
    <row r="32" spans="1:30">
      <c r="A32" s="148">
        <f>+'OTS SC B&amp;N'!A32</f>
        <v>0</v>
      </c>
      <c r="B32" s="167">
        <f>+'OTS SC B&amp;N'!B32</f>
        <v>0</v>
      </c>
      <c r="C32" s="98">
        <f>+'OTS SC B&amp;N'!C32</f>
        <v>0</v>
      </c>
      <c r="D32" s="160">
        <f>+'OTS SC B&amp;N'!D32</f>
        <v>0</v>
      </c>
      <c r="E32" s="55">
        <f t="shared" si="0"/>
        <v>0</v>
      </c>
      <c r="F32" s="56">
        <f t="shared" si="1"/>
        <v>0</v>
      </c>
      <c r="G32" s="142"/>
      <c r="H32" s="64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37">
        <v>0</v>
      </c>
      <c r="P32" s="38">
        <v>0</v>
      </c>
      <c r="Q32" s="50">
        <v>0</v>
      </c>
      <c r="R32" s="132">
        <f t="shared" si="5"/>
        <v>0</v>
      </c>
      <c r="T32" s="26">
        <f t="shared" si="6"/>
        <v>0</v>
      </c>
      <c r="U32" s="38">
        <v>0</v>
      </c>
      <c r="V32" s="27">
        <f t="shared" si="2"/>
        <v>0</v>
      </c>
      <c r="X32" s="40">
        <v>0</v>
      </c>
      <c r="Y32" s="113">
        <f t="shared" si="7"/>
        <v>0</v>
      </c>
      <c r="Z32" s="35">
        <f t="shared" si="3"/>
        <v>0</v>
      </c>
      <c r="AA32" s="114">
        <f t="shared" si="8"/>
        <v>0</v>
      </c>
      <c r="AB32" s="115">
        <f t="shared" si="4"/>
        <v>0</v>
      </c>
      <c r="AC32" s="41">
        <v>0</v>
      </c>
      <c r="AD32" s="32">
        <f t="shared" si="9"/>
        <v>0</v>
      </c>
    </row>
    <row r="33" spans="1:31">
      <c r="A33" s="148">
        <f>+'OTS SC B&amp;N'!A33</f>
        <v>0</v>
      </c>
      <c r="B33" s="167">
        <f>+'OTS SC B&amp;N'!B33</f>
        <v>0</v>
      </c>
      <c r="C33" s="98">
        <f>+'OTS SC B&amp;N'!C33</f>
        <v>0</v>
      </c>
      <c r="D33" s="160">
        <f>+'OTS SC B&amp;N'!D33</f>
        <v>0</v>
      </c>
      <c r="E33" s="55">
        <f t="shared" si="0"/>
        <v>0</v>
      </c>
      <c r="F33" s="56">
        <f t="shared" si="1"/>
        <v>0</v>
      </c>
      <c r="G33" s="142"/>
      <c r="H33" s="64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37">
        <v>0</v>
      </c>
      <c r="P33" s="38">
        <v>0</v>
      </c>
      <c r="Q33" s="50">
        <v>0</v>
      </c>
      <c r="R33" s="132">
        <f t="shared" si="5"/>
        <v>0</v>
      </c>
      <c r="T33" s="26">
        <f t="shared" si="6"/>
        <v>0</v>
      </c>
      <c r="U33" s="38">
        <v>0</v>
      </c>
      <c r="V33" s="27">
        <f t="shared" si="2"/>
        <v>0</v>
      </c>
      <c r="X33" s="40">
        <v>0</v>
      </c>
      <c r="Y33" s="113">
        <f t="shared" si="7"/>
        <v>0</v>
      </c>
      <c r="Z33" s="35">
        <f t="shared" si="3"/>
        <v>0</v>
      </c>
      <c r="AA33" s="114">
        <f t="shared" si="8"/>
        <v>0</v>
      </c>
      <c r="AB33" s="115">
        <f t="shared" si="4"/>
        <v>0</v>
      </c>
      <c r="AC33" s="41">
        <v>0</v>
      </c>
      <c r="AD33" s="32">
        <f t="shared" si="9"/>
        <v>0</v>
      </c>
    </row>
    <row r="34" spans="1:31">
      <c r="A34" s="148">
        <f>+'OTS SC B&amp;N'!A34</f>
        <v>0</v>
      </c>
      <c r="B34" s="167">
        <f>+'OTS SC B&amp;N'!B34</f>
        <v>0</v>
      </c>
      <c r="C34" s="98">
        <f>+'OTS SC B&amp;N'!C34</f>
        <v>0</v>
      </c>
      <c r="D34" s="160">
        <f>+'OTS SC B&amp;N'!D34</f>
        <v>0</v>
      </c>
      <c r="E34" s="55">
        <f t="shared" si="0"/>
        <v>0</v>
      </c>
      <c r="F34" s="56">
        <f t="shared" si="1"/>
        <v>0</v>
      </c>
      <c r="G34" s="142"/>
      <c r="H34" s="64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37">
        <v>0</v>
      </c>
      <c r="P34" s="38">
        <v>0</v>
      </c>
      <c r="Q34" s="50">
        <v>0</v>
      </c>
      <c r="R34" s="132">
        <f t="shared" si="5"/>
        <v>0</v>
      </c>
      <c r="T34" s="26">
        <f t="shared" si="6"/>
        <v>0</v>
      </c>
      <c r="U34" s="38">
        <v>0</v>
      </c>
      <c r="V34" s="27">
        <f t="shared" si="2"/>
        <v>0</v>
      </c>
      <c r="X34" s="40">
        <v>0</v>
      </c>
      <c r="Y34" s="113">
        <f t="shared" si="7"/>
        <v>0</v>
      </c>
      <c r="Z34" s="35">
        <f t="shared" si="3"/>
        <v>0</v>
      </c>
      <c r="AA34" s="114">
        <f t="shared" si="8"/>
        <v>0</v>
      </c>
      <c r="AB34" s="115">
        <f t="shared" si="4"/>
        <v>0</v>
      </c>
      <c r="AC34" s="41">
        <v>0</v>
      </c>
      <c r="AD34" s="32">
        <f t="shared" si="9"/>
        <v>0</v>
      </c>
    </row>
    <row r="35" spans="1:31">
      <c r="A35" s="148">
        <f>+'OTS SC B&amp;N'!A35</f>
        <v>0</v>
      </c>
      <c r="B35" s="167">
        <f>+'OTS SC B&amp;N'!B35</f>
        <v>0</v>
      </c>
      <c r="C35" s="98">
        <f>+'OTS SC B&amp;N'!C35</f>
        <v>0</v>
      </c>
      <c r="D35" s="160">
        <f>+'OTS SC B&amp;N'!D35</f>
        <v>0</v>
      </c>
      <c r="E35" s="55">
        <f t="shared" si="0"/>
        <v>0</v>
      </c>
      <c r="F35" s="56">
        <f t="shared" si="1"/>
        <v>0</v>
      </c>
      <c r="G35" s="142"/>
      <c r="H35" s="64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37">
        <v>0</v>
      </c>
      <c r="P35" s="38">
        <v>0</v>
      </c>
      <c r="Q35" s="50">
        <v>0</v>
      </c>
      <c r="R35" s="132">
        <f t="shared" si="5"/>
        <v>0</v>
      </c>
      <c r="T35" s="26">
        <f t="shared" si="6"/>
        <v>0</v>
      </c>
      <c r="U35" s="38">
        <v>0</v>
      </c>
      <c r="V35" s="27">
        <f t="shared" si="2"/>
        <v>0</v>
      </c>
      <c r="X35" s="40">
        <v>0</v>
      </c>
      <c r="Y35" s="113">
        <f t="shared" si="7"/>
        <v>0</v>
      </c>
      <c r="Z35" s="35">
        <f t="shared" si="3"/>
        <v>0</v>
      </c>
      <c r="AA35" s="114">
        <f t="shared" si="8"/>
        <v>0</v>
      </c>
      <c r="AB35" s="115">
        <f t="shared" si="4"/>
        <v>0</v>
      </c>
      <c r="AC35" s="41">
        <v>0</v>
      </c>
      <c r="AD35" s="32">
        <f t="shared" si="9"/>
        <v>0</v>
      </c>
    </row>
    <row r="36" spans="1:31">
      <c r="A36" s="148">
        <f>+'OTS SC B&amp;N'!A36</f>
        <v>0</v>
      </c>
      <c r="B36" s="167">
        <f>+'OTS SC B&amp;N'!B36</f>
        <v>0</v>
      </c>
      <c r="C36" s="98">
        <f>+'OTS SC B&amp;N'!C36</f>
        <v>0</v>
      </c>
      <c r="D36" s="160">
        <f>+'OTS SC B&amp;N'!D36</f>
        <v>0</v>
      </c>
      <c r="E36" s="55">
        <f t="shared" si="0"/>
        <v>0</v>
      </c>
      <c r="F36" s="56">
        <f t="shared" si="1"/>
        <v>0</v>
      </c>
      <c r="G36" s="142"/>
      <c r="H36" s="64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37">
        <v>0</v>
      </c>
      <c r="P36" s="38">
        <v>0</v>
      </c>
      <c r="Q36" s="50">
        <v>0</v>
      </c>
      <c r="R36" s="132">
        <f t="shared" si="5"/>
        <v>0</v>
      </c>
      <c r="T36" s="26">
        <f t="shared" si="6"/>
        <v>0</v>
      </c>
      <c r="U36" s="38">
        <v>0</v>
      </c>
      <c r="V36" s="27">
        <f t="shared" si="2"/>
        <v>0</v>
      </c>
      <c r="X36" s="40">
        <v>0</v>
      </c>
      <c r="Y36" s="113">
        <f t="shared" si="7"/>
        <v>0</v>
      </c>
      <c r="Z36" s="35">
        <f t="shared" si="3"/>
        <v>0</v>
      </c>
      <c r="AA36" s="114">
        <f t="shared" si="8"/>
        <v>0</v>
      </c>
      <c r="AB36" s="115">
        <f t="shared" si="4"/>
        <v>0</v>
      </c>
      <c r="AC36" s="41">
        <v>0</v>
      </c>
      <c r="AD36" s="32">
        <f t="shared" si="9"/>
        <v>0</v>
      </c>
    </row>
    <row r="37" spans="1:31">
      <c r="A37" s="148">
        <f>+'OTS SC B&amp;N'!A37</f>
        <v>0</v>
      </c>
      <c r="B37" s="167">
        <f>+'OTS SC B&amp;N'!B37</f>
        <v>0</v>
      </c>
      <c r="C37" s="98">
        <f>+'OTS SC B&amp;N'!C37</f>
        <v>0</v>
      </c>
      <c r="D37" s="160">
        <f>+'OTS SC B&amp;N'!D37</f>
        <v>0</v>
      </c>
      <c r="E37" s="55">
        <f t="shared" si="0"/>
        <v>0</v>
      </c>
      <c r="F37" s="56">
        <f t="shared" si="1"/>
        <v>0</v>
      </c>
      <c r="G37" s="142"/>
      <c r="H37" s="64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37">
        <v>0</v>
      </c>
      <c r="P37" s="38">
        <v>0</v>
      </c>
      <c r="Q37" s="50">
        <v>0</v>
      </c>
      <c r="R37" s="132">
        <f t="shared" si="5"/>
        <v>0</v>
      </c>
      <c r="T37" s="26">
        <f t="shared" si="6"/>
        <v>0</v>
      </c>
      <c r="U37" s="38">
        <v>0</v>
      </c>
      <c r="V37" s="27">
        <f t="shared" si="2"/>
        <v>0</v>
      </c>
      <c r="X37" s="40">
        <v>0</v>
      </c>
      <c r="Y37" s="113">
        <f t="shared" si="7"/>
        <v>0</v>
      </c>
      <c r="Z37" s="35">
        <f t="shared" si="3"/>
        <v>0</v>
      </c>
      <c r="AA37" s="114">
        <f t="shared" si="8"/>
        <v>0</v>
      </c>
      <c r="AB37" s="115">
        <f t="shared" si="4"/>
        <v>0</v>
      </c>
      <c r="AC37" s="41">
        <v>0</v>
      </c>
      <c r="AD37" s="32">
        <f t="shared" si="9"/>
        <v>0</v>
      </c>
    </row>
    <row r="38" spans="1:31">
      <c r="A38" s="148">
        <f>+'OTS SC B&amp;N'!A38</f>
        <v>0</v>
      </c>
      <c r="B38" s="167">
        <f>+'OTS SC B&amp;N'!B38</f>
        <v>0</v>
      </c>
      <c r="C38" s="98">
        <f>+'OTS SC B&amp;N'!C38</f>
        <v>0</v>
      </c>
      <c r="D38" s="160">
        <f>+'OTS SC B&amp;N'!D38</f>
        <v>0</v>
      </c>
      <c r="E38" s="55">
        <f t="shared" si="0"/>
        <v>0</v>
      </c>
      <c r="F38" s="56">
        <f t="shared" si="1"/>
        <v>0</v>
      </c>
      <c r="G38" s="142"/>
      <c r="H38" s="64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37">
        <v>0</v>
      </c>
      <c r="P38" s="38">
        <v>0</v>
      </c>
      <c r="Q38" s="50">
        <v>0</v>
      </c>
      <c r="R38" s="132">
        <f t="shared" si="5"/>
        <v>0</v>
      </c>
      <c r="T38" s="26">
        <f t="shared" si="6"/>
        <v>0</v>
      </c>
      <c r="U38" s="38">
        <v>0</v>
      </c>
      <c r="V38" s="27">
        <f t="shared" si="2"/>
        <v>0</v>
      </c>
      <c r="X38" s="40">
        <v>0</v>
      </c>
      <c r="Y38" s="113">
        <f t="shared" si="7"/>
        <v>0</v>
      </c>
      <c r="Z38" s="35">
        <f t="shared" si="3"/>
        <v>0</v>
      </c>
      <c r="AA38" s="114">
        <f t="shared" si="8"/>
        <v>0</v>
      </c>
      <c r="AB38" s="115">
        <f t="shared" si="4"/>
        <v>0</v>
      </c>
      <c r="AC38" s="41">
        <v>0</v>
      </c>
      <c r="AD38" s="32">
        <f t="shared" si="9"/>
        <v>0</v>
      </c>
    </row>
    <row r="39" spans="1:31">
      <c r="A39" s="148">
        <f>+'OTS SC B&amp;N'!A39</f>
        <v>0</v>
      </c>
      <c r="B39" s="167">
        <f>+'OTS SC B&amp;N'!B39</f>
        <v>0</v>
      </c>
      <c r="C39" s="98">
        <f>+'OTS SC B&amp;N'!C39</f>
        <v>0</v>
      </c>
      <c r="D39" s="160">
        <f>+'OTS SC B&amp;N'!D39</f>
        <v>0</v>
      </c>
      <c r="E39" s="55">
        <f t="shared" si="0"/>
        <v>0</v>
      </c>
      <c r="F39" s="56">
        <f t="shared" si="1"/>
        <v>0</v>
      </c>
      <c r="G39" s="142"/>
      <c r="H39" s="125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7">
        <v>0</v>
      </c>
      <c r="P39" s="38">
        <v>0</v>
      </c>
      <c r="Q39" s="50">
        <v>0</v>
      </c>
      <c r="R39" s="132">
        <f t="shared" si="5"/>
        <v>0</v>
      </c>
      <c r="T39" s="26">
        <f t="shared" si="6"/>
        <v>0</v>
      </c>
      <c r="U39" s="38">
        <v>0</v>
      </c>
      <c r="V39" s="27">
        <f t="shared" si="2"/>
        <v>0</v>
      </c>
      <c r="X39" s="40">
        <v>0</v>
      </c>
      <c r="Y39" s="113">
        <f t="shared" si="7"/>
        <v>0</v>
      </c>
      <c r="Z39" s="35">
        <f t="shared" si="3"/>
        <v>0</v>
      </c>
      <c r="AA39" s="114">
        <f t="shared" si="8"/>
        <v>0</v>
      </c>
      <c r="AB39" s="115">
        <f t="shared" si="4"/>
        <v>0</v>
      </c>
      <c r="AC39" s="41">
        <v>0</v>
      </c>
      <c r="AD39" s="32">
        <f t="shared" si="9"/>
        <v>0</v>
      </c>
    </row>
    <row r="40" spans="1:31">
      <c r="A40" s="148">
        <f>+'OTS SC B&amp;N'!A40</f>
        <v>0</v>
      </c>
      <c r="B40" s="167">
        <f>+'OTS SC B&amp;N'!B40</f>
        <v>0</v>
      </c>
      <c r="C40" s="98">
        <f>+'OTS SC B&amp;N'!C40</f>
        <v>0</v>
      </c>
      <c r="D40" s="160">
        <f>+'OTS SC B&amp;N'!D40</f>
        <v>0</v>
      </c>
      <c r="E40" s="55">
        <f t="shared" si="0"/>
        <v>0</v>
      </c>
      <c r="F40" s="56">
        <f t="shared" si="1"/>
        <v>0</v>
      </c>
      <c r="G40" s="142"/>
      <c r="H40" s="125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7">
        <v>0</v>
      </c>
      <c r="P40" s="38">
        <v>0</v>
      </c>
      <c r="Q40" s="50">
        <v>0</v>
      </c>
      <c r="R40" s="132">
        <f t="shared" si="5"/>
        <v>0</v>
      </c>
      <c r="T40" s="26">
        <f t="shared" si="6"/>
        <v>0</v>
      </c>
      <c r="U40" s="38">
        <v>0</v>
      </c>
      <c r="V40" s="27">
        <f t="shared" si="2"/>
        <v>0</v>
      </c>
      <c r="X40" s="40">
        <v>0</v>
      </c>
      <c r="Y40" s="113">
        <f t="shared" si="7"/>
        <v>0</v>
      </c>
      <c r="Z40" s="35">
        <f t="shared" si="3"/>
        <v>0</v>
      </c>
      <c r="AA40" s="114">
        <f t="shared" si="8"/>
        <v>0</v>
      </c>
      <c r="AB40" s="115">
        <f t="shared" si="4"/>
        <v>0</v>
      </c>
      <c r="AC40" s="41">
        <v>0</v>
      </c>
      <c r="AD40" s="32">
        <f t="shared" si="9"/>
        <v>0</v>
      </c>
    </row>
    <row r="41" spans="1:31">
      <c r="A41" s="148">
        <f>+'OTS SC B&amp;N'!A41</f>
        <v>0</v>
      </c>
      <c r="B41" s="167">
        <f>+'OTS SC B&amp;N'!B41</f>
        <v>0</v>
      </c>
      <c r="C41" s="98">
        <f>+'OTS SC B&amp;N'!C41</f>
        <v>0</v>
      </c>
      <c r="D41" s="160">
        <f>+'OTS SC B&amp;N'!D41</f>
        <v>0</v>
      </c>
      <c r="E41" s="55">
        <f t="shared" si="0"/>
        <v>0</v>
      </c>
      <c r="F41" s="56">
        <f t="shared" si="1"/>
        <v>0</v>
      </c>
      <c r="G41" s="142"/>
      <c r="H41" s="125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7">
        <v>0</v>
      </c>
      <c r="P41" s="38">
        <v>0</v>
      </c>
      <c r="Q41" s="50">
        <v>0</v>
      </c>
      <c r="R41" s="132">
        <f t="shared" si="5"/>
        <v>0</v>
      </c>
      <c r="T41" s="26">
        <f t="shared" si="6"/>
        <v>0</v>
      </c>
      <c r="U41" s="38">
        <v>0</v>
      </c>
      <c r="V41" s="27">
        <f t="shared" si="2"/>
        <v>0</v>
      </c>
      <c r="X41" s="40">
        <v>0</v>
      </c>
      <c r="Y41" s="113">
        <f t="shared" si="7"/>
        <v>0</v>
      </c>
      <c r="Z41" s="35">
        <f t="shared" si="3"/>
        <v>0</v>
      </c>
      <c r="AA41" s="114">
        <f t="shared" si="8"/>
        <v>0</v>
      </c>
      <c r="AB41" s="115">
        <f t="shared" si="4"/>
        <v>0</v>
      </c>
      <c r="AC41" s="41">
        <v>0</v>
      </c>
      <c r="AD41" s="32">
        <f t="shared" si="9"/>
        <v>0</v>
      </c>
    </row>
    <row r="42" spans="1:31">
      <c r="A42" s="148">
        <f>+'OTS SC B&amp;N'!A42</f>
        <v>0</v>
      </c>
      <c r="B42" s="167">
        <f>+'OTS SC B&amp;N'!B42</f>
        <v>0</v>
      </c>
      <c r="C42" s="98">
        <f>+'OTS SC B&amp;N'!C42</f>
        <v>0</v>
      </c>
      <c r="D42" s="160">
        <f>+'OTS SC B&amp;N'!D42</f>
        <v>0</v>
      </c>
      <c r="E42" s="55">
        <f t="shared" si="0"/>
        <v>0</v>
      </c>
      <c r="F42" s="56">
        <f t="shared" si="1"/>
        <v>0</v>
      </c>
      <c r="G42" s="142"/>
      <c r="H42" s="125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7">
        <v>0</v>
      </c>
      <c r="P42" s="38">
        <v>0</v>
      </c>
      <c r="Q42" s="50">
        <v>0</v>
      </c>
      <c r="R42" s="132">
        <f t="shared" si="5"/>
        <v>0</v>
      </c>
      <c r="T42" s="26">
        <f t="shared" si="6"/>
        <v>0</v>
      </c>
      <c r="U42" s="38">
        <v>0</v>
      </c>
      <c r="V42" s="27">
        <f t="shared" si="2"/>
        <v>0</v>
      </c>
      <c r="X42" s="40">
        <v>0</v>
      </c>
      <c r="Y42" s="113">
        <f t="shared" si="7"/>
        <v>0</v>
      </c>
      <c r="Z42" s="35">
        <f t="shared" si="3"/>
        <v>0</v>
      </c>
      <c r="AA42" s="114">
        <f t="shared" si="8"/>
        <v>0</v>
      </c>
      <c r="AB42" s="115">
        <f t="shared" si="4"/>
        <v>0</v>
      </c>
      <c r="AC42" s="41">
        <v>0</v>
      </c>
      <c r="AD42" s="32">
        <f t="shared" si="9"/>
        <v>0</v>
      </c>
    </row>
    <row r="43" spans="1:31">
      <c r="A43" s="148">
        <f>+'OTS SC B&amp;N'!A43</f>
        <v>0</v>
      </c>
      <c r="B43" s="167">
        <f>+'OTS SC B&amp;N'!B43</f>
        <v>0</v>
      </c>
      <c r="C43" s="98">
        <f>+'OTS SC B&amp;N'!C43</f>
        <v>0</v>
      </c>
      <c r="D43" s="160">
        <f>+'OTS SC B&amp;N'!D43</f>
        <v>0</v>
      </c>
      <c r="E43" s="55">
        <f t="shared" si="0"/>
        <v>0</v>
      </c>
      <c r="F43" s="56">
        <f t="shared" si="1"/>
        <v>0</v>
      </c>
      <c r="G43" s="142"/>
      <c r="H43" s="125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7">
        <v>0</v>
      </c>
      <c r="P43" s="38">
        <v>0</v>
      </c>
      <c r="Q43" s="50">
        <v>0</v>
      </c>
      <c r="R43" s="132">
        <f t="shared" si="5"/>
        <v>0</v>
      </c>
      <c r="T43" s="26">
        <f t="shared" si="6"/>
        <v>0</v>
      </c>
      <c r="U43" s="38">
        <v>0</v>
      </c>
      <c r="V43" s="27">
        <f t="shared" si="2"/>
        <v>0</v>
      </c>
      <c r="X43" s="40">
        <v>0</v>
      </c>
      <c r="Y43" s="113">
        <f t="shared" si="7"/>
        <v>0</v>
      </c>
      <c r="Z43" s="35">
        <f t="shared" si="3"/>
        <v>0</v>
      </c>
      <c r="AA43" s="114">
        <f t="shared" si="8"/>
        <v>0</v>
      </c>
      <c r="AB43" s="115">
        <f t="shared" si="4"/>
        <v>0</v>
      </c>
      <c r="AC43" s="41">
        <v>0</v>
      </c>
      <c r="AD43" s="32">
        <f t="shared" si="9"/>
        <v>0</v>
      </c>
    </row>
    <row r="44" spans="1:31">
      <c r="A44" s="148">
        <f>+'OTS SC B&amp;N'!A44</f>
        <v>0</v>
      </c>
      <c r="B44" s="167">
        <f>+'OTS SC B&amp;N'!B44</f>
        <v>0</v>
      </c>
      <c r="C44" s="98">
        <f>+'OTS SC B&amp;N'!C44</f>
        <v>0</v>
      </c>
      <c r="D44" s="160">
        <f>+'OTS SC B&amp;N'!D44</f>
        <v>0</v>
      </c>
      <c r="E44" s="55">
        <f t="shared" si="0"/>
        <v>0</v>
      </c>
      <c r="F44" s="56">
        <f t="shared" si="1"/>
        <v>0</v>
      </c>
      <c r="G44" s="142"/>
      <c r="H44" s="125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7">
        <v>0</v>
      </c>
      <c r="P44" s="38">
        <v>0</v>
      </c>
      <c r="Q44" s="50">
        <v>0</v>
      </c>
      <c r="R44" s="132">
        <f t="shared" si="5"/>
        <v>0</v>
      </c>
      <c r="T44" s="26">
        <f t="shared" si="6"/>
        <v>0</v>
      </c>
      <c r="U44" s="38">
        <v>0</v>
      </c>
      <c r="V44" s="27">
        <f t="shared" si="2"/>
        <v>0</v>
      </c>
      <c r="X44" s="40">
        <v>0</v>
      </c>
      <c r="Y44" s="113">
        <f t="shared" si="7"/>
        <v>0</v>
      </c>
      <c r="Z44" s="35">
        <f t="shared" si="3"/>
        <v>0</v>
      </c>
      <c r="AA44" s="114">
        <f t="shared" si="8"/>
        <v>0</v>
      </c>
      <c r="AB44" s="115">
        <f t="shared" si="4"/>
        <v>0</v>
      </c>
      <c r="AC44" s="41">
        <v>0</v>
      </c>
      <c r="AD44" s="32">
        <f t="shared" si="9"/>
        <v>0</v>
      </c>
    </row>
    <row r="45" spans="1:31">
      <c r="A45" s="148">
        <f>+'OTS SC B&amp;N'!A45</f>
        <v>0</v>
      </c>
      <c r="B45" s="167">
        <f>+'OTS SC B&amp;N'!B45</f>
        <v>0</v>
      </c>
      <c r="C45" s="98">
        <f>+'OTS SC B&amp;N'!C45</f>
        <v>0</v>
      </c>
      <c r="D45" s="160">
        <f>+'OTS SC B&amp;N'!D45</f>
        <v>0</v>
      </c>
      <c r="E45" s="55">
        <f t="shared" si="0"/>
        <v>0</v>
      </c>
      <c r="F45" s="56">
        <f t="shared" si="1"/>
        <v>0</v>
      </c>
      <c r="G45" s="142"/>
      <c r="H45" s="125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7">
        <v>0</v>
      </c>
      <c r="P45" s="38">
        <v>0</v>
      </c>
      <c r="Q45" s="50">
        <v>0</v>
      </c>
      <c r="R45" s="132">
        <f t="shared" si="5"/>
        <v>0</v>
      </c>
      <c r="T45" s="26">
        <f t="shared" si="6"/>
        <v>0</v>
      </c>
      <c r="U45" s="38">
        <v>0</v>
      </c>
      <c r="V45" s="27">
        <f t="shared" si="2"/>
        <v>0</v>
      </c>
      <c r="X45" s="40">
        <v>0</v>
      </c>
      <c r="Y45" s="113">
        <f t="shared" si="7"/>
        <v>0</v>
      </c>
      <c r="Z45" s="35">
        <f t="shared" si="3"/>
        <v>0</v>
      </c>
      <c r="AA45" s="114">
        <f t="shared" si="8"/>
        <v>0</v>
      </c>
      <c r="AB45" s="115">
        <f t="shared" si="4"/>
        <v>0</v>
      </c>
      <c r="AC45" s="41">
        <v>0</v>
      </c>
      <c r="AD45" s="32">
        <f t="shared" si="9"/>
        <v>0</v>
      </c>
    </row>
    <row r="46" spans="1:31">
      <c r="A46" s="148">
        <f>+'OTS SC B&amp;N'!A46</f>
        <v>0</v>
      </c>
      <c r="B46" s="167">
        <f>+'OTS SC B&amp;N'!B46</f>
        <v>0</v>
      </c>
      <c r="C46" s="98">
        <f>+'OTS SC B&amp;N'!C46</f>
        <v>0</v>
      </c>
      <c r="D46" s="160">
        <f>+'OTS SC B&amp;N'!D46</f>
        <v>0</v>
      </c>
      <c r="E46" s="55">
        <f t="shared" si="0"/>
        <v>0</v>
      </c>
      <c r="F46" s="56">
        <f t="shared" si="1"/>
        <v>0</v>
      </c>
      <c r="G46" s="142"/>
      <c r="H46" s="125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7">
        <v>0</v>
      </c>
      <c r="P46" s="38">
        <v>0</v>
      </c>
      <c r="Q46" s="50">
        <v>0</v>
      </c>
      <c r="R46" s="132">
        <f t="shared" si="5"/>
        <v>0</v>
      </c>
      <c r="T46" s="26">
        <f t="shared" si="6"/>
        <v>0</v>
      </c>
      <c r="U46" s="38">
        <v>0</v>
      </c>
      <c r="V46" s="27">
        <f t="shared" si="2"/>
        <v>0</v>
      </c>
      <c r="X46" s="40">
        <v>0</v>
      </c>
      <c r="Y46" s="113">
        <f t="shared" si="7"/>
        <v>0</v>
      </c>
      <c r="Z46" s="35">
        <f t="shared" si="3"/>
        <v>0</v>
      </c>
      <c r="AA46" s="114">
        <f t="shared" si="8"/>
        <v>0</v>
      </c>
      <c r="AB46" s="115">
        <f t="shared" si="4"/>
        <v>0</v>
      </c>
      <c r="AC46" s="41">
        <v>0</v>
      </c>
      <c r="AD46" s="32">
        <f t="shared" si="9"/>
        <v>0</v>
      </c>
      <c r="AE46" s="2"/>
    </row>
    <row r="47" spans="1:31">
      <c r="A47" s="148">
        <f>+'OTS SC B&amp;N'!A47</f>
        <v>0</v>
      </c>
      <c r="B47" s="167">
        <f>+'OTS SC B&amp;N'!B47</f>
        <v>0</v>
      </c>
      <c r="C47" s="98">
        <f>+'OTS SC B&amp;N'!C47</f>
        <v>0</v>
      </c>
      <c r="D47" s="160">
        <f>+'OTS SC B&amp;N'!D47</f>
        <v>0</v>
      </c>
      <c r="E47" s="55">
        <f t="shared" si="0"/>
        <v>0</v>
      </c>
      <c r="F47" s="56">
        <f t="shared" si="1"/>
        <v>0</v>
      </c>
      <c r="G47" s="142"/>
      <c r="H47" s="125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7">
        <v>0</v>
      </c>
      <c r="P47" s="38">
        <v>0</v>
      </c>
      <c r="Q47" s="50">
        <v>0</v>
      </c>
      <c r="R47" s="132">
        <f t="shared" si="5"/>
        <v>0</v>
      </c>
      <c r="T47" s="26">
        <f t="shared" si="6"/>
        <v>0</v>
      </c>
      <c r="U47" s="38">
        <v>0</v>
      </c>
      <c r="V47" s="27">
        <f t="shared" si="2"/>
        <v>0</v>
      </c>
      <c r="X47" s="40">
        <v>0</v>
      </c>
      <c r="Y47" s="113">
        <f t="shared" si="7"/>
        <v>0</v>
      </c>
      <c r="Z47" s="35">
        <f t="shared" si="3"/>
        <v>0</v>
      </c>
      <c r="AA47" s="114">
        <f t="shared" si="8"/>
        <v>0</v>
      </c>
      <c r="AB47" s="115">
        <f t="shared" si="4"/>
        <v>0</v>
      </c>
      <c r="AC47" s="41">
        <v>0</v>
      </c>
      <c r="AD47" s="32">
        <f t="shared" si="9"/>
        <v>0</v>
      </c>
      <c r="AE47" s="9"/>
    </row>
    <row r="48" spans="1:31" ht="13.5" thickBot="1">
      <c r="A48" s="149">
        <f>+'OTS SC B&amp;N'!A48</f>
        <v>0</v>
      </c>
      <c r="B48" s="168">
        <f>+'OTS SC B&amp;N'!B48</f>
        <v>0</v>
      </c>
      <c r="C48" s="150">
        <f>+'OTS SC B&amp;N'!C48</f>
        <v>0</v>
      </c>
      <c r="D48" s="161">
        <f>+'OTS SC B&amp;N'!D48</f>
        <v>0</v>
      </c>
      <c r="E48" s="57">
        <f t="shared" si="0"/>
        <v>0</v>
      </c>
      <c r="F48" s="58">
        <f t="shared" si="1"/>
        <v>0</v>
      </c>
      <c r="G48" s="143"/>
      <c r="H48" s="126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52">
        <v>0</v>
      </c>
      <c r="P48" s="45">
        <v>0</v>
      </c>
      <c r="Q48" s="130">
        <v>0</v>
      </c>
      <c r="R48" s="133">
        <f t="shared" si="5"/>
        <v>0</v>
      </c>
      <c r="T48" s="28">
        <f t="shared" si="6"/>
        <v>0</v>
      </c>
      <c r="U48" s="45">
        <v>0</v>
      </c>
      <c r="V48" s="29">
        <f t="shared" si="2"/>
        <v>0</v>
      </c>
      <c r="X48" s="46">
        <v>0</v>
      </c>
      <c r="Y48" s="116">
        <f t="shared" si="7"/>
        <v>0</v>
      </c>
      <c r="Z48" s="36">
        <f t="shared" si="3"/>
        <v>0</v>
      </c>
      <c r="AA48" s="117">
        <f t="shared" si="8"/>
        <v>0</v>
      </c>
      <c r="AB48" s="118">
        <f t="shared" si="4"/>
        <v>0</v>
      </c>
      <c r="AC48" s="44">
        <v>0</v>
      </c>
      <c r="AD48" s="33">
        <f t="shared" si="9"/>
        <v>0</v>
      </c>
    </row>
    <row r="49" spans="1:30" ht="5.0999999999999996" customHeight="1">
      <c r="A49" s="53"/>
      <c r="B49" s="53"/>
      <c r="C49" s="53"/>
      <c r="D49" s="5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H50" s="12"/>
      <c r="I50" s="12" t="s">
        <v>2</v>
      </c>
      <c r="J50" s="9" t="s">
        <v>21</v>
      </c>
      <c r="L50" s="9"/>
      <c r="M50" s="9"/>
      <c r="N50" s="9"/>
      <c r="O50" s="9"/>
      <c r="P50" s="9"/>
      <c r="Q50" s="9"/>
      <c r="R50" s="9"/>
      <c r="T50" s="9"/>
      <c r="U50" s="12"/>
      <c r="V50" s="12" t="s">
        <v>2</v>
      </c>
      <c r="W50" s="9" t="s">
        <v>21</v>
      </c>
      <c r="X50" s="9"/>
      <c r="Y50" s="9"/>
      <c r="Z50" s="9"/>
      <c r="AA50" s="9"/>
      <c r="AB50" s="9"/>
      <c r="AC50" s="9"/>
      <c r="AD50" s="9"/>
    </row>
    <row r="51" spans="1:30">
      <c r="H51" s="14">
        <v>1</v>
      </c>
      <c r="I51" s="49"/>
      <c r="J51" s="144"/>
      <c r="K51" s="47"/>
      <c r="L51" s="17"/>
      <c r="M51" s="17"/>
      <c r="N51" s="17"/>
      <c r="O51" s="17"/>
      <c r="P51" s="17"/>
      <c r="Q51" s="17"/>
      <c r="R51" s="18"/>
      <c r="S51" s="169"/>
      <c r="T51" s="14">
        <v>1</v>
      </c>
      <c r="U51" s="49"/>
      <c r="V51" s="47"/>
      <c r="W51" s="17"/>
      <c r="X51" s="17"/>
      <c r="Y51" s="17"/>
      <c r="Z51" s="15"/>
      <c r="AA51" s="15"/>
      <c r="AB51" s="15"/>
      <c r="AC51" s="15"/>
      <c r="AD51" s="16"/>
    </row>
    <row r="52" spans="1:30" ht="12.75" customHeight="1">
      <c r="H52" s="14">
        <v>2</v>
      </c>
      <c r="I52" s="49"/>
      <c r="J52" s="144"/>
      <c r="K52" s="47"/>
      <c r="L52" s="17"/>
      <c r="M52" s="17"/>
      <c r="N52" s="17"/>
      <c r="O52" s="17"/>
      <c r="P52" s="17"/>
      <c r="Q52" s="17"/>
      <c r="R52" s="18"/>
      <c r="S52" s="170"/>
      <c r="T52" s="14">
        <v>2</v>
      </c>
      <c r="U52" s="49"/>
      <c r="V52" s="47"/>
      <c r="W52" s="17"/>
      <c r="X52" s="17"/>
      <c r="Y52" s="17"/>
      <c r="Z52" s="15"/>
      <c r="AA52" s="15"/>
      <c r="AB52" s="15"/>
      <c r="AC52" s="15"/>
      <c r="AD52" s="16"/>
    </row>
    <row r="53" spans="1:30" ht="12.75" customHeight="1">
      <c r="H53" s="14">
        <v>3</v>
      </c>
      <c r="I53" s="49"/>
      <c r="J53" s="144"/>
      <c r="K53" s="47"/>
      <c r="L53" s="17"/>
      <c r="M53" s="17"/>
      <c r="N53" s="17"/>
      <c r="O53" s="17"/>
      <c r="P53" s="17"/>
      <c r="Q53" s="17"/>
      <c r="R53" s="18"/>
      <c r="S53" s="171"/>
      <c r="T53" s="14">
        <v>3</v>
      </c>
      <c r="U53" s="49"/>
      <c r="V53" s="47"/>
      <c r="W53" s="17"/>
      <c r="X53" s="17"/>
      <c r="Y53" s="17"/>
      <c r="Z53" s="15"/>
      <c r="AA53" s="15"/>
      <c r="AB53" s="15"/>
      <c r="AC53" s="15"/>
      <c r="AD53" s="16"/>
    </row>
    <row r="54" spans="1:30" ht="12.75" customHeight="1">
      <c r="H54" s="14">
        <v>4</v>
      </c>
      <c r="I54" s="49"/>
      <c r="J54" s="144"/>
      <c r="K54" s="47"/>
      <c r="L54" s="17"/>
      <c r="M54" s="17"/>
      <c r="N54" s="17"/>
      <c r="O54" s="17"/>
      <c r="P54" s="17"/>
      <c r="Q54" s="17"/>
      <c r="R54" s="18"/>
      <c r="S54" s="172"/>
      <c r="T54" s="14">
        <v>4</v>
      </c>
      <c r="U54" s="49"/>
      <c r="V54" s="47"/>
      <c r="W54" s="17"/>
      <c r="X54" s="17"/>
      <c r="Y54" s="17"/>
      <c r="Z54" s="15"/>
      <c r="AA54" s="15"/>
      <c r="AB54" s="15"/>
      <c r="AC54" s="15"/>
      <c r="AD54" s="16"/>
    </row>
    <row r="55" spans="1:30" ht="12.75" customHeight="1">
      <c r="H55" s="14">
        <v>5</v>
      </c>
      <c r="I55" s="49"/>
      <c r="J55" s="144"/>
      <c r="K55" s="47"/>
      <c r="L55" s="17"/>
      <c r="M55" s="17"/>
      <c r="N55" s="17"/>
      <c r="O55" s="17"/>
      <c r="P55" s="17"/>
      <c r="Q55" s="17"/>
      <c r="R55" s="18"/>
      <c r="S55" s="172"/>
      <c r="T55" s="14">
        <v>5</v>
      </c>
      <c r="U55" s="49"/>
      <c r="V55" s="47"/>
      <c r="W55" s="17"/>
      <c r="X55" s="17"/>
      <c r="Y55" s="17"/>
      <c r="Z55" s="15"/>
      <c r="AA55" s="15"/>
      <c r="AB55" s="15"/>
      <c r="AC55" s="15"/>
      <c r="AD55" s="16"/>
    </row>
    <row r="56" spans="1:30" ht="12.75" customHeight="1">
      <c r="H56" s="14">
        <v>6</v>
      </c>
      <c r="I56" s="49"/>
      <c r="J56" s="144"/>
      <c r="K56" s="47"/>
      <c r="L56" s="17"/>
      <c r="M56" s="17"/>
      <c r="N56" s="17"/>
      <c r="O56" s="17"/>
      <c r="P56" s="17"/>
      <c r="Q56" s="17"/>
      <c r="R56" s="18"/>
      <c r="S56" s="172"/>
      <c r="T56" s="14">
        <v>6</v>
      </c>
      <c r="U56" s="49"/>
      <c r="V56" s="47"/>
      <c r="W56" s="17"/>
      <c r="X56" s="17"/>
      <c r="Y56" s="17"/>
      <c r="Z56" s="15"/>
      <c r="AA56" s="15"/>
      <c r="AB56" s="15"/>
      <c r="AC56" s="15"/>
      <c r="AD56" s="16"/>
    </row>
    <row r="57" spans="1:30" ht="12.75" customHeight="1">
      <c r="A57" s="243">
        <f ca="1">NOW()</f>
        <v>41220.474508333333</v>
      </c>
      <c r="B57" s="244"/>
      <c r="C57" s="9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"/>
      <c r="S57" s="159"/>
      <c r="T57" s="4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2.75" customHeight="1">
      <c r="A58" s="1" t="str">
        <f ca="1">CELL("filename",A1)</f>
        <v>M:\[dig guide barnes filled in temp.xlsx]OTS M2M B&amp;N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3" t="s">
        <v>36</v>
      </c>
      <c r="S58" s="159"/>
      <c r="T58" s="20"/>
      <c r="U58" s="1"/>
      <c r="V58" s="1"/>
      <c r="W58" s="1"/>
      <c r="X58" s="1"/>
      <c r="Y58" s="1"/>
      <c r="Z58" s="1"/>
      <c r="AA58" s="1"/>
      <c r="AB58" s="1"/>
      <c r="AC58" s="1"/>
      <c r="AD58" s="11" t="s">
        <v>37</v>
      </c>
    </row>
    <row r="59" spans="1:30" ht="12.75" customHeight="1">
      <c r="R59" s="20"/>
      <c r="S59" s="159"/>
      <c r="T59" s="20"/>
    </row>
    <row r="60" spans="1:30" ht="12.75" customHeight="1">
      <c r="R60" s="20"/>
      <c r="S60" s="105"/>
      <c r="T60" s="20"/>
    </row>
    <row r="61" spans="1:30" ht="12.75" customHeight="1">
      <c r="S61" s="105"/>
    </row>
    <row r="62" spans="1:30">
      <c r="S62" s="106"/>
    </row>
  </sheetData>
  <sheetProtection formatCells="0" formatColumns="0" formatRows="0"/>
  <mergeCells count="26">
    <mergeCell ref="AC9:AC12"/>
    <mergeCell ref="AD9:AD12"/>
    <mergeCell ref="R7:R12"/>
    <mergeCell ref="T9:T12"/>
    <mergeCell ref="U9:U12"/>
    <mergeCell ref="V9:V12"/>
    <mergeCell ref="X9:X12"/>
    <mergeCell ref="Y9:Y12"/>
    <mergeCell ref="Z9:Z12"/>
    <mergeCell ref="AA9:AA12"/>
    <mergeCell ref="Q8:Q12"/>
    <mergeCell ref="X2:AD3"/>
    <mergeCell ref="AA4:AA7"/>
    <mergeCell ref="A57:B57"/>
    <mergeCell ref="A8:A12"/>
    <mergeCell ref="B8:B12"/>
    <mergeCell ref="C8:C12"/>
    <mergeCell ref="D8:D12"/>
    <mergeCell ref="T2:V3"/>
    <mergeCell ref="AD4:AD7"/>
    <mergeCell ref="E7:F7"/>
    <mergeCell ref="P8:P12"/>
    <mergeCell ref="E8:E12"/>
    <mergeCell ref="F8:F12"/>
    <mergeCell ref="O8:O12"/>
    <mergeCell ref="AB9:AB12"/>
  </mergeCells>
  <conditionalFormatting sqref="A16:C48">
    <cfRule type="cellIs" dxfId="0" priority="1" operator="equal">
      <formula>0</formula>
    </cfRule>
  </conditionalFormatting>
  <pageMargins left="0.25" right="0.25" top="0.5" bottom="0" header="0.5" footer="0.5"/>
  <pageSetup scale="72" fitToWidth="3" orientation="landscape" r:id="rId1"/>
  <headerFooter alignWithMargins="0">
    <oddFooter>&amp;CAXP Internal&amp;L&amp;D&amp;RPage &amp;P of &amp;N</oddFooter>
  </headerFooter>
  <colBreaks count="1" manualBreakCount="1">
    <brk id="19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OTS SC B&amp;N</vt:lpstr>
      <vt:lpstr>OTS M2M B&amp;N</vt:lpstr>
      <vt:lpstr>'OTS M2M B&amp;N'!Print_Area</vt:lpstr>
      <vt:lpstr>'OTS SC B&amp;N'!Print_Area</vt:lpstr>
      <vt:lpstr>'OTS M2M B&amp;N'!Print_Titles</vt:lpstr>
    </vt:vector>
  </TitlesOfParts>
  <Company>Time Customer Service,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Jennifer Havens</cp:lastModifiedBy>
  <cp:lastPrinted>2012-05-25T15:44:32Z</cp:lastPrinted>
  <dcterms:created xsi:type="dcterms:W3CDTF">2005-10-18T19:26:39Z</dcterms:created>
  <dcterms:modified xsi:type="dcterms:W3CDTF">2012-11-07T17:23:17Z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AXPAuthor">
    <vt:lpwstr>Mark P Walter</vt:lpwstr>
  </property>
  <property fmtid="{D5CDD505-2E9C-101B-9397-08002B2CF9AE}" pid="4" name="AXPDataClassification">
    <vt:lpwstr>AXP Internal</vt:lpwstr>
  </property>
  <property fmtid="{D5CDD505-2E9C-101B-9397-08002B2CF9AE}" pid="5" name="AXPDataClassificationForSearch">
    <vt:lpwstr>AXPInternal_UniqueSearchString</vt:lpwstr>
  </property>
</Properties>
</file>